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травень\виконання бюджет\"/>
    </mc:Choice>
  </mc:AlternateContent>
  <bookViews>
    <workbookView xWindow="0" yWindow="0" windowWidth="28800" windowHeight="11715"/>
  </bookViews>
  <sheets>
    <sheet name="с.ф." sheetId="1" r:id="rId1"/>
  </sheets>
  <definedNames>
    <definedName name="_xlnm.Print_Area" localSheetId="0">с.ф.!$A$1:$E$40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G35" i="1"/>
  <c r="C30" i="1"/>
  <c r="B30" i="1"/>
  <c r="D30" i="1" s="1"/>
  <c r="D29" i="1"/>
  <c r="E27" i="1"/>
  <c r="D27" i="1"/>
  <c r="E26" i="1"/>
  <c r="D26" i="1"/>
  <c r="E25" i="1"/>
  <c r="D25" i="1"/>
  <c r="E24" i="1"/>
  <c r="D24" i="1"/>
  <c r="H23" i="1"/>
  <c r="D23" i="1"/>
  <c r="B23" i="1"/>
  <c r="E23" i="1" s="1"/>
  <c r="E22" i="1"/>
  <c r="D22" i="1"/>
  <c r="E16" i="1"/>
  <c r="E15" i="1"/>
  <c r="E14" i="1"/>
  <c r="D14" i="1"/>
  <c r="E13" i="1"/>
  <c r="E12" i="1"/>
  <c r="E11" i="1"/>
  <c r="D11" i="1"/>
  <c r="E10" i="1"/>
  <c r="D10" i="1"/>
  <c r="C9" i="1"/>
  <c r="C17" i="1" s="1"/>
  <c r="B9" i="1"/>
  <c r="B17" i="1" s="1"/>
  <c r="E8" i="1"/>
  <c r="D8" i="1"/>
  <c r="E17" i="1" l="1"/>
  <c r="C19" i="1"/>
  <c r="C31" i="1" s="1"/>
  <c r="G37" i="1" s="1"/>
  <c r="D17" i="1"/>
  <c r="E30" i="1"/>
  <c r="D9" i="1"/>
  <c r="E9" i="1"/>
</calcChain>
</file>

<file path=xl/comments1.xml><?xml version="1.0" encoding="utf-8"?>
<comments xmlns="http://schemas.openxmlformats.org/spreadsheetml/2006/main">
  <authors>
    <author>Aleksandr</author>
  </authors>
  <commentList>
    <comment ref="H30" authorId="0" shapeId="0">
      <text>
        <r>
          <rPr>
            <b/>
            <sz val="9"/>
            <color indexed="81"/>
            <rFont val="Tahoma"/>
            <family val="2"/>
            <charset val="204"/>
          </rPr>
          <t>Aleksandr:</t>
        </r>
        <r>
          <rPr>
            <sz val="9"/>
            <color indexed="81"/>
            <rFont val="Tahoma"/>
            <family val="2"/>
            <charset val="204"/>
          </rPr>
          <t xml:space="preserve">
Скрыта строка</t>
        </r>
      </text>
    </comment>
  </commentList>
</comments>
</file>

<file path=xl/sharedStrings.xml><?xml version="1.0" encoding="utf-8"?>
<sst xmlns="http://schemas.openxmlformats.org/spreadsheetml/2006/main" count="41" uniqueCount="34">
  <si>
    <t>Додаток 2</t>
  </si>
  <si>
    <t>до рішення сесії селищної ради від 10.05.2019 року №994</t>
  </si>
  <si>
    <t>Звіт про виконання спеціального фонду селищного бюджету за І квартал 2019 року</t>
  </si>
  <si>
    <t>(грн.)</t>
  </si>
  <si>
    <t xml:space="preserve">Найменування </t>
  </si>
  <si>
    <t>Уточнений план на рік</t>
  </si>
  <si>
    <t>Виконано (касові видатки)</t>
  </si>
  <si>
    <t>% виконання до плану</t>
  </si>
  <si>
    <t>Відхилення (+,-)</t>
  </si>
  <si>
    <t>ДОХОДИ</t>
  </si>
  <si>
    <t>Спеціальний фонд</t>
  </si>
  <si>
    <t>Власні надходження бюджетних установ і організацій</t>
  </si>
  <si>
    <t>Бюджет розвитку, в тч:</t>
  </si>
  <si>
    <t xml:space="preserve">Надходження від продажу землі </t>
  </si>
  <si>
    <t>Надходження з загального фонду селищного бюджету</t>
  </si>
  <si>
    <t>Надходження коштів пайової участі у розвитку інфраструктури населеного пункту</t>
  </si>
  <si>
    <t>інші субвенції</t>
  </si>
  <si>
    <t>Надходження до фонду охорони навколишнього природного середовища</t>
  </si>
  <si>
    <t>Податок з власників транспортних засобів</t>
  </si>
  <si>
    <t>Надходження коштів від відшкодування втрат сільськогосподарського і лісового господарства</t>
  </si>
  <si>
    <t>Всього спеціальний фонд доходів</t>
  </si>
  <si>
    <t>Залишок на 01.01.2019р.</t>
  </si>
  <si>
    <t>Х</t>
  </si>
  <si>
    <t>Всього доходів спеціального фонду з урахуванням залишку</t>
  </si>
  <si>
    <t>ВИДАТКИ</t>
  </si>
  <si>
    <t>Видатки бюджетних установ (за рахунок власних надходжень)</t>
  </si>
  <si>
    <t>Бюджет розвитку</t>
  </si>
  <si>
    <t>Ремонт та утримання доріг</t>
  </si>
  <si>
    <t>Охорона навколишнього природного середовища</t>
  </si>
  <si>
    <t>Залишки на реєстраційних рахунках</t>
  </si>
  <si>
    <t>Видатки спеціального фонду, всього</t>
  </si>
  <si>
    <t>Залишок на 01.04.2019р.</t>
  </si>
  <si>
    <t>Заступник селищного голови з фінансових питань</t>
  </si>
  <si>
    <t>Т.С.Левошич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</si>
</sst>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sz val="10"/>
      <color indexed="10"/>
      <name val="Arial Cyr"/>
      <charset val="204"/>
    </font>
    <font>
      <sz val="12"/>
      <color indexed="10"/>
      <name val="Arial Cyr"/>
      <charset val="204"/>
    </font>
    <font>
      <sz val="10"/>
      <color rgb="FFFFFF00"/>
      <name val="Arial Cyr"/>
      <charset val="204"/>
    </font>
    <font>
      <b/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/>
    <xf numFmtId="164" fontId="0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left" wrapText="1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 wrapText="1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3" fillId="0" borderId="10" xfId="0" applyFont="1" applyBorder="1" applyAlignment="1">
      <alignment wrapText="1"/>
    </xf>
    <xf numFmtId="2" fontId="3" fillId="2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2" fontId="6" fillId="4" borderId="1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2" fontId="4" fillId="0" borderId="11" xfId="0" applyNumberFormat="1" applyFont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2" fontId="0" fillId="0" borderId="0" xfId="0" applyNumberFormat="1"/>
    <xf numFmtId="0" fontId="0" fillId="0" borderId="0" xfId="0" applyAlignment="1">
      <alignment wrapText="1"/>
    </xf>
    <xf numFmtId="2" fontId="9" fillId="4" borderId="0" xfId="0" applyNumberFormat="1" applyFont="1" applyFill="1"/>
    <xf numFmtId="0" fontId="9" fillId="0" borderId="0" xfId="0" applyFont="1"/>
    <xf numFmtId="2" fontId="5" fillId="0" borderId="0" xfId="0" applyNumberFormat="1" applyFont="1"/>
    <xf numFmtId="10" fontId="1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0"/>
  <sheetViews>
    <sheetView tabSelected="1" view="pageBreakPreview" zoomScaleNormal="100" zoomScaleSheetLayoutView="100" workbookViewId="0">
      <selection activeCell="C4" sqref="C4"/>
    </sheetView>
  </sheetViews>
  <sheetFormatPr defaultRowHeight="12.75" x14ac:dyDescent="0.2"/>
  <cols>
    <col min="1" max="1" width="55.28515625" customWidth="1"/>
    <col min="2" max="2" width="15.85546875" style="1" customWidth="1"/>
    <col min="3" max="3" width="15.140625" style="1" customWidth="1"/>
    <col min="4" max="4" width="15.42578125" style="1" customWidth="1"/>
    <col min="5" max="5" width="17.140625" style="1" customWidth="1"/>
    <col min="7" max="7" width="14.5703125" customWidth="1"/>
    <col min="8" max="8" width="12.140625" bestFit="1" customWidth="1"/>
    <col min="9" max="9" width="10.5703125" bestFit="1" customWidth="1"/>
    <col min="10" max="10" width="12" customWidth="1"/>
    <col min="11" max="11" width="19.85546875" customWidth="1"/>
    <col min="12" max="12" width="11.42578125" customWidth="1"/>
    <col min="13" max="13" width="14.42578125" customWidth="1"/>
    <col min="14" max="14" width="16" customWidth="1"/>
  </cols>
  <sheetData>
    <row r="1" spans="1:9" x14ac:dyDescent="0.2">
      <c r="D1" s="2" t="s">
        <v>0</v>
      </c>
      <c r="E1" s="3"/>
      <c r="F1" s="4"/>
    </row>
    <row r="2" spans="1:9" ht="39.75" customHeight="1" x14ac:dyDescent="0.2">
      <c r="D2" s="2" t="s">
        <v>1</v>
      </c>
      <c r="E2" s="3"/>
      <c r="F2" s="4"/>
    </row>
    <row r="3" spans="1:9" ht="38.25" customHeight="1" x14ac:dyDescent="0.25">
      <c r="A3" s="5" t="s">
        <v>2</v>
      </c>
      <c r="B3" s="5"/>
      <c r="C3" s="5"/>
      <c r="D3" s="5"/>
      <c r="E3" s="5"/>
    </row>
    <row r="4" spans="1:9" ht="35.25" customHeight="1" thickBot="1" x14ac:dyDescent="0.25">
      <c r="A4" s="6"/>
      <c r="B4" s="7"/>
      <c r="C4" s="7"/>
      <c r="E4" s="8" t="s">
        <v>3</v>
      </c>
    </row>
    <row r="5" spans="1:9" ht="63" customHeight="1" thickBot="1" x14ac:dyDescent="0.25">
      <c r="A5" s="9" t="s">
        <v>4</v>
      </c>
      <c r="B5" s="10" t="s">
        <v>5</v>
      </c>
      <c r="C5" s="10" t="s">
        <v>6</v>
      </c>
      <c r="D5" s="10" t="s">
        <v>7</v>
      </c>
      <c r="E5" s="11" t="s">
        <v>8</v>
      </c>
    </row>
    <row r="6" spans="1:9" ht="24" customHeight="1" thickBot="1" x14ac:dyDescent="0.3">
      <c r="A6" s="12" t="s">
        <v>9</v>
      </c>
      <c r="B6" s="13"/>
      <c r="C6" s="13"/>
      <c r="D6" s="13"/>
      <c r="E6" s="14"/>
    </row>
    <row r="7" spans="1:9" ht="18" customHeight="1" x14ac:dyDescent="0.25">
      <c r="A7" s="15" t="s">
        <v>10</v>
      </c>
      <c r="B7" s="16"/>
      <c r="C7" s="16"/>
      <c r="D7" s="16"/>
      <c r="E7" s="17"/>
    </row>
    <row r="8" spans="1:9" s="23" customFormat="1" ht="33" customHeight="1" x14ac:dyDescent="0.2">
      <c r="A8" s="18" t="s">
        <v>11</v>
      </c>
      <c r="B8" s="19">
        <v>617624.05000000005</v>
      </c>
      <c r="C8" s="20">
        <v>133700.23000000001</v>
      </c>
      <c r="D8" s="21">
        <f>C8/B8*100</f>
        <v>21.647510326063241</v>
      </c>
      <c r="E8" s="22">
        <f t="shared" ref="E8:E16" si="0">C8-B8</f>
        <v>-483923.82000000007</v>
      </c>
    </row>
    <row r="9" spans="1:9" s="25" customFormat="1" ht="25.5" customHeight="1" x14ac:dyDescent="0.2">
      <c r="A9" s="24" t="s">
        <v>12</v>
      </c>
      <c r="B9" s="21">
        <f>SUM(B10:B11)</f>
        <v>1872588.9100000001</v>
      </c>
      <c r="C9" s="21">
        <f>C10+C11+C12+C13</f>
        <v>1091363.78</v>
      </c>
      <c r="D9" s="21">
        <f>C9/B9*100</f>
        <v>58.281012675654473</v>
      </c>
      <c r="E9" s="22">
        <f t="shared" si="0"/>
        <v>-781225.13000000012</v>
      </c>
      <c r="G9" s="26"/>
      <c r="I9" s="26"/>
    </row>
    <row r="10" spans="1:9" s="25" customFormat="1" ht="23.25" customHeight="1" x14ac:dyDescent="0.2">
      <c r="A10" s="18" t="s">
        <v>13</v>
      </c>
      <c r="B10" s="27">
        <v>19378.8</v>
      </c>
      <c r="C10" s="28">
        <v>112979.98</v>
      </c>
      <c r="D10" s="21">
        <f>C10/B10*100</f>
        <v>583.00813259850975</v>
      </c>
      <c r="E10" s="22">
        <f t="shared" si="0"/>
        <v>93601.18</v>
      </c>
    </row>
    <row r="11" spans="1:9" s="25" customFormat="1" ht="34.5" customHeight="1" x14ac:dyDescent="0.2">
      <c r="A11" s="18" t="s">
        <v>14</v>
      </c>
      <c r="B11" s="29">
        <v>1853210.11</v>
      </c>
      <c r="C11" s="29">
        <v>978383.8</v>
      </c>
      <c r="D11" s="21">
        <f>(C11/B11)*100</f>
        <v>52.794002942278361</v>
      </c>
      <c r="E11" s="22">
        <f t="shared" si="0"/>
        <v>-874826.31</v>
      </c>
    </row>
    <row r="12" spans="1:9" s="25" customFormat="1" ht="37.5" customHeight="1" x14ac:dyDescent="0.2">
      <c r="A12" s="18" t="s">
        <v>15</v>
      </c>
      <c r="B12" s="27">
        <v>0</v>
      </c>
      <c r="C12" s="28">
        <v>0</v>
      </c>
      <c r="D12" s="21">
        <v>0</v>
      </c>
      <c r="E12" s="22">
        <f t="shared" si="0"/>
        <v>0</v>
      </c>
      <c r="G12" s="26"/>
    </row>
    <row r="13" spans="1:9" s="25" customFormat="1" ht="37.5" customHeight="1" x14ac:dyDescent="0.2">
      <c r="A13" s="30" t="s">
        <v>16</v>
      </c>
      <c r="B13" s="28">
        <v>0</v>
      </c>
      <c r="C13" s="31">
        <v>0</v>
      </c>
      <c r="D13" s="21">
        <v>100</v>
      </c>
      <c r="E13" s="22">
        <f>C13-B13</f>
        <v>0</v>
      </c>
      <c r="G13" s="26"/>
    </row>
    <row r="14" spans="1:9" s="25" customFormat="1" ht="32.25" customHeight="1" x14ac:dyDescent="0.2">
      <c r="A14" s="18" t="s">
        <v>17</v>
      </c>
      <c r="B14" s="27">
        <v>5250</v>
      </c>
      <c r="C14" s="28">
        <v>6148.19</v>
      </c>
      <c r="D14" s="21">
        <f>C14/B14*100</f>
        <v>117.10838095238094</v>
      </c>
      <c r="E14" s="22">
        <f t="shared" si="0"/>
        <v>898.1899999999996</v>
      </c>
    </row>
    <row r="15" spans="1:9" s="25" customFormat="1" ht="23.25" hidden="1" customHeight="1" x14ac:dyDescent="0.2">
      <c r="A15" s="18" t="s">
        <v>18</v>
      </c>
      <c r="B15" s="27">
        <v>0</v>
      </c>
      <c r="C15" s="28">
        <v>0</v>
      </c>
      <c r="D15" s="21">
        <v>0</v>
      </c>
      <c r="E15" s="22">
        <f t="shared" si="0"/>
        <v>0</v>
      </c>
    </row>
    <row r="16" spans="1:9" s="23" customFormat="1" ht="34.5" hidden="1" customHeight="1" x14ac:dyDescent="0.2">
      <c r="A16" s="30" t="s">
        <v>19</v>
      </c>
      <c r="B16" s="28">
        <v>0</v>
      </c>
      <c r="C16" s="31">
        <v>0</v>
      </c>
      <c r="D16" s="21">
        <v>0</v>
      </c>
      <c r="E16" s="21">
        <f t="shared" si="0"/>
        <v>0</v>
      </c>
      <c r="F16" s="32"/>
      <c r="G16" s="33"/>
    </row>
    <row r="17" spans="1:14" s="23" customFormat="1" ht="36.75" customHeight="1" x14ac:dyDescent="0.25">
      <c r="A17" s="34" t="s">
        <v>20</v>
      </c>
      <c r="B17" s="35">
        <f>B8+B9</f>
        <v>2490212.96</v>
      </c>
      <c r="C17" s="35">
        <f>C8+C9+C14</f>
        <v>1231212.2</v>
      </c>
      <c r="D17" s="21">
        <f>C17/B17*100</f>
        <v>49.442044506908353</v>
      </c>
      <c r="E17" s="35">
        <f>SUM(E8:E9,E14:E15)</f>
        <v>-1264250.7600000002</v>
      </c>
      <c r="F17" s="36"/>
      <c r="G17" s="36"/>
    </row>
    <row r="18" spans="1:14" s="23" customFormat="1" ht="23.25" customHeight="1" x14ac:dyDescent="0.2">
      <c r="A18" s="18" t="s">
        <v>21</v>
      </c>
      <c r="B18" s="28" t="s">
        <v>22</v>
      </c>
      <c r="C18" s="28">
        <v>71336.53</v>
      </c>
      <c r="D18" s="31" t="s">
        <v>22</v>
      </c>
      <c r="E18" s="37"/>
    </row>
    <row r="19" spans="1:14" s="23" customFormat="1" ht="33.75" customHeight="1" thickBot="1" x14ac:dyDescent="0.3">
      <c r="A19" s="38" t="s">
        <v>23</v>
      </c>
      <c r="B19" s="39"/>
      <c r="C19" s="40">
        <f>C17+C18</f>
        <v>1302548.73</v>
      </c>
      <c r="D19" s="41"/>
      <c r="E19" s="42"/>
      <c r="N19" s="43"/>
    </row>
    <row r="20" spans="1:14" s="23" customFormat="1" ht="27" customHeight="1" thickBot="1" x14ac:dyDescent="0.3">
      <c r="A20" s="44" t="s">
        <v>24</v>
      </c>
      <c r="B20" s="45"/>
      <c r="C20" s="45"/>
      <c r="D20" s="45"/>
      <c r="E20" s="46"/>
    </row>
    <row r="21" spans="1:14" s="23" customFormat="1" ht="27" customHeight="1" x14ac:dyDescent="0.25">
      <c r="A21" s="47" t="s">
        <v>10</v>
      </c>
      <c r="B21" s="48"/>
      <c r="C21" s="48"/>
      <c r="D21" s="48"/>
      <c r="E21" s="49"/>
      <c r="G21" s="23">
        <v>71336.53</v>
      </c>
      <c r="K21" s="50"/>
    </row>
    <row r="22" spans="1:14" s="51" customFormat="1" ht="32.25" customHeight="1" x14ac:dyDescent="0.2">
      <c r="A22" s="18" t="s">
        <v>25</v>
      </c>
      <c r="B22" s="19">
        <v>617624.05000000005</v>
      </c>
      <c r="C22" s="20">
        <v>130967.35</v>
      </c>
      <c r="D22" s="21">
        <f>C22/B22*100</f>
        <v>21.205027556812269</v>
      </c>
      <c r="E22" s="22">
        <f t="shared" ref="E22:E27" si="1">C22-B22</f>
        <v>-486656.70000000007</v>
      </c>
      <c r="J22" s="52"/>
    </row>
    <row r="23" spans="1:14" s="51" customFormat="1" ht="21" customHeight="1" x14ac:dyDescent="0.2">
      <c r="A23" s="18" t="s">
        <v>26</v>
      </c>
      <c r="B23" s="28">
        <f>1866120.56-5250</f>
        <v>1860870.56</v>
      </c>
      <c r="C23" s="28">
        <v>1000822.41</v>
      </c>
      <c r="D23" s="21">
        <f t="shared" ref="D23:D30" si="2">C23/B23*100</f>
        <v>53.782483935905788</v>
      </c>
      <c r="E23" s="22">
        <f t="shared" si="1"/>
        <v>-860048.15</v>
      </c>
      <c r="G23" s="53"/>
      <c r="H23" s="52">
        <f>C23-C11</f>
        <v>22438.609999999986</v>
      </c>
      <c r="M23" s="54"/>
      <c r="N23" s="54"/>
    </row>
    <row r="24" spans="1:14" s="51" customFormat="1" ht="21" hidden="1" customHeight="1" x14ac:dyDescent="0.2">
      <c r="A24" s="18" t="s">
        <v>27</v>
      </c>
      <c r="B24" s="28"/>
      <c r="C24" s="28"/>
      <c r="D24" s="21" t="e">
        <f t="shared" si="2"/>
        <v>#DIV/0!</v>
      </c>
      <c r="E24" s="22">
        <f t="shared" si="1"/>
        <v>0</v>
      </c>
      <c r="G24" s="52"/>
      <c r="H24" s="52"/>
      <c r="I24" s="52"/>
      <c r="M24" s="54"/>
      <c r="N24" s="54"/>
    </row>
    <row r="25" spans="1:14" s="51" customFormat="1" ht="19.5" hidden="1" customHeight="1" x14ac:dyDescent="0.2">
      <c r="A25" s="18" t="s">
        <v>28</v>
      </c>
      <c r="B25" s="28"/>
      <c r="C25" s="28"/>
      <c r="D25" s="21" t="e">
        <f t="shared" si="2"/>
        <v>#DIV/0!</v>
      </c>
      <c r="E25" s="22">
        <f t="shared" si="1"/>
        <v>0</v>
      </c>
    </row>
    <row r="26" spans="1:14" s="51" customFormat="1" ht="19.5" customHeight="1" x14ac:dyDescent="0.2">
      <c r="A26" s="18" t="s">
        <v>27</v>
      </c>
      <c r="B26" s="28"/>
      <c r="C26" s="28">
        <v>0</v>
      </c>
      <c r="D26" s="21" t="e">
        <f t="shared" si="2"/>
        <v>#DIV/0!</v>
      </c>
      <c r="E26" s="22">
        <f t="shared" si="1"/>
        <v>0</v>
      </c>
    </row>
    <row r="27" spans="1:14" s="51" customFormat="1" ht="19.5" customHeight="1" x14ac:dyDescent="0.2">
      <c r="A27" s="18" t="s">
        <v>28</v>
      </c>
      <c r="B27" s="28">
        <v>5250</v>
      </c>
      <c r="C27" s="28">
        <v>0</v>
      </c>
      <c r="D27" s="21">
        <f t="shared" si="2"/>
        <v>0</v>
      </c>
      <c r="E27" s="22">
        <f t="shared" si="1"/>
        <v>-5250</v>
      </c>
    </row>
    <row r="28" spans="1:14" s="51" customFormat="1" ht="19.5" customHeight="1" x14ac:dyDescent="0.2">
      <c r="A28" s="18" t="s">
        <v>29</v>
      </c>
      <c r="B28" s="28"/>
      <c r="C28" s="28">
        <v>63823.71</v>
      </c>
      <c r="D28" s="21"/>
      <c r="E28" s="21"/>
      <c r="M28" s="52"/>
      <c r="N28" s="52"/>
    </row>
    <row r="29" spans="1:14" s="51" customFormat="1" ht="19.5" hidden="1" customHeight="1" x14ac:dyDescent="0.2">
      <c r="A29" s="18" t="s">
        <v>29</v>
      </c>
      <c r="B29" s="28"/>
      <c r="C29" s="28"/>
      <c r="D29" s="21" t="e">
        <f t="shared" si="2"/>
        <v>#DIV/0!</v>
      </c>
      <c r="E29" s="55"/>
    </row>
    <row r="30" spans="1:14" s="51" customFormat="1" ht="24.75" customHeight="1" x14ac:dyDescent="0.25">
      <c r="A30" s="34" t="s">
        <v>30</v>
      </c>
      <c r="B30" s="35">
        <f>B22+B23+B27</f>
        <v>2483744.6100000003</v>
      </c>
      <c r="C30" s="35">
        <f>C22+C23+C27</f>
        <v>1131789.76</v>
      </c>
      <c r="D30" s="21">
        <f t="shared" si="2"/>
        <v>45.567879863461478</v>
      </c>
      <c r="E30" s="35">
        <f>SUM(E22:E28)</f>
        <v>-1351954.85</v>
      </c>
      <c r="H30" s="52"/>
    </row>
    <row r="31" spans="1:14" s="51" customFormat="1" ht="19.5" customHeight="1" thickBot="1" x14ac:dyDescent="0.25">
      <c r="A31" s="56" t="s">
        <v>31</v>
      </c>
      <c r="B31" s="57" t="s">
        <v>22</v>
      </c>
      <c r="C31" s="57">
        <f>C19-C30</f>
        <v>170758.96999999997</v>
      </c>
      <c r="D31" s="58" t="s">
        <v>22</v>
      </c>
      <c r="E31" s="59"/>
      <c r="H31" s="52"/>
      <c r="J31" s="52"/>
      <c r="K31" s="52"/>
    </row>
    <row r="32" spans="1:14" x14ac:dyDescent="0.2">
      <c r="B32" s="60"/>
      <c r="D32" s="61"/>
      <c r="E32" s="62"/>
      <c r="H32" s="63"/>
      <c r="J32" s="63"/>
    </row>
    <row r="33" spans="1:12" x14ac:dyDescent="0.2">
      <c r="D33" s="62"/>
      <c r="E33" s="62"/>
      <c r="K33" s="63"/>
    </row>
    <row r="34" spans="1:12" ht="28.5" customHeight="1" x14ac:dyDescent="0.2">
      <c r="A34" s="64"/>
      <c r="B34" s="64"/>
      <c r="C34" s="64"/>
      <c r="D34" s="64"/>
      <c r="E34" s="64"/>
      <c r="G34" s="65"/>
      <c r="I34">
        <v>96973.02</v>
      </c>
      <c r="J34" s="66">
        <v>63823.71</v>
      </c>
      <c r="L34" s="67"/>
    </row>
    <row r="35" spans="1:12" x14ac:dyDescent="0.2">
      <c r="D35" s="62"/>
      <c r="E35" s="62"/>
      <c r="G35">
        <f>SUM(I34:J35)</f>
        <v>170758.97</v>
      </c>
      <c r="I35">
        <v>9962.24</v>
      </c>
    </row>
    <row r="36" spans="1:12" x14ac:dyDescent="0.2">
      <c r="G36" s="68"/>
      <c r="H36" s="68">
        <f>SUM(H34:H35)/SUM($G$34:$I$35)</f>
        <v>0</v>
      </c>
      <c r="I36" s="68"/>
    </row>
    <row r="37" spans="1:12" x14ac:dyDescent="0.2">
      <c r="G37" s="63">
        <f>G35-C31</f>
        <v>0</v>
      </c>
    </row>
    <row r="38" spans="1:12" x14ac:dyDescent="0.2">
      <c r="G38" s="65"/>
    </row>
    <row r="40" spans="1:12" ht="15" x14ac:dyDescent="0.2">
      <c r="A40" s="1" t="s">
        <v>32</v>
      </c>
      <c r="B40" s="7"/>
      <c r="D40" s="1" t="s">
        <v>33</v>
      </c>
    </row>
  </sheetData>
  <mergeCells count="8">
    <mergeCell ref="A21:E21"/>
    <mergeCell ref="A34:E34"/>
    <mergeCell ref="D1:E1"/>
    <mergeCell ref="D2:E2"/>
    <mergeCell ref="A3:E3"/>
    <mergeCell ref="A6:E6"/>
    <mergeCell ref="A7:E7"/>
    <mergeCell ref="A20:E20"/>
  </mergeCells>
  <conditionalFormatting sqref="I34:I35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55118110236220474" right="0.15748031496062992" top="0.78740157480314965" bottom="0.39370078740157483" header="0" footer="0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с.ф.</vt:lpstr>
      <vt:lpstr>с.ф.!Область_печати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2019-05-15T06:18:09Z</dcterms:created>
  <dcterms:modified xsi:type="dcterms:W3CDTF">2019-05-15T06:18:21Z</dcterms:modified>
</cp:coreProperties>
</file>