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I36" i="1" l="1"/>
  <c r="K31" i="1"/>
  <c r="I30" i="1"/>
  <c r="K27" i="1"/>
  <c r="K26" i="1"/>
  <c r="P14" i="1" l="1"/>
  <c r="P15" i="1"/>
  <c r="P16" i="1"/>
  <c r="P17" i="1"/>
  <c r="P18" i="1"/>
  <c r="P19" i="1"/>
  <c r="P20" i="1"/>
  <c r="P21" i="1"/>
  <c r="P23" i="1"/>
  <c r="P24" i="1"/>
  <c r="P25" i="1"/>
  <c r="P28" i="1"/>
  <c r="P29" i="1"/>
  <c r="P32" i="1"/>
  <c r="P33" i="1"/>
  <c r="P34" i="1"/>
  <c r="P35" i="1"/>
  <c r="P37" i="1"/>
  <c r="P13" i="1"/>
  <c r="K12" i="1" l="1"/>
  <c r="I12" i="1"/>
  <c r="I24" i="1"/>
  <c r="I16" i="1"/>
  <c r="H29" i="1" l="1"/>
  <c r="J29" i="1"/>
  <c r="I19" i="1" l="1"/>
  <c r="K25" i="1" l="1"/>
  <c r="H33" i="1" l="1"/>
  <c r="H32" i="1"/>
  <c r="I38" i="1" l="1"/>
  <c r="H37" i="1"/>
  <c r="J26" i="1" l="1"/>
  <c r="J25" i="1"/>
  <c r="H25" i="1" s="1"/>
  <c r="H26" i="1" l="1"/>
  <c r="P26" i="1" s="1"/>
  <c r="J27" i="1"/>
  <c r="H27" i="1" s="1"/>
  <c r="P27" i="1" s="1"/>
  <c r="J19" i="1"/>
  <c r="H20" i="1" l="1"/>
  <c r="J24" i="1" l="1"/>
  <c r="H24" i="1" l="1"/>
  <c r="K28" i="1"/>
  <c r="K38" i="1" s="1"/>
  <c r="H19" i="1" l="1"/>
  <c r="J28" i="1" l="1"/>
  <c r="H28" i="1"/>
  <c r="H13" i="1" l="1"/>
  <c r="H15" i="1" l="1"/>
  <c r="H21" i="1" l="1"/>
  <c r="H14" i="1"/>
  <c r="H16" i="1"/>
  <c r="H17" i="1"/>
  <c r="H18" i="1"/>
  <c r="H22" i="1"/>
  <c r="P22" i="1" s="1"/>
  <c r="H23" i="1"/>
  <c r="H30" i="1"/>
  <c r="P30" i="1" s="1"/>
  <c r="J31" i="1"/>
  <c r="J12" i="1" s="1"/>
  <c r="H34" i="1"/>
  <c r="H35" i="1"/>
  <c r="H36" i="1"/>
  <c r="P36" i="1" s="1"/>
  <c r="H31" i="1" l="1"/>
  <c r="J38" i="1"/>
  <c r="J11" i="1"/>
  <c r="K11" i="1"/>
  <c r="H38" i="1" l="1"/>
  <c r="P31" i="1"/>
  <c r="H12" i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<sst xmlns="http://schemas.openxmlformats.org/spreadsheetml/2006/main" count="177" uniqueCount="123">
  <si>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</si>
  <si>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</si>
  <si>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</si>
  <si>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</si>
  <si>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</si>
  <si>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</si>
  <si>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</si>
  <si>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</si>
  <si>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</si>
  <si>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</si>
  <si>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</si>
  <si>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</si>
  <si>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</si>
  <si>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</si>
  <si>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</si>
  <si>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</si>
  <si>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</si>
  <si>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</si>
  <si>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</si>
  <si>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</si>
  <si>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</si>
  <si>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</si>
  <si>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</si>
  <si>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</si>
  <si>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</si>
  <si>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</si>
  <si>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</si>
  <si>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</si>
  <si>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</si>
  <si>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</si>
  <si>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</si>
  <si>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</si>
  <si>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</si>
  <si>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</si>
  <si>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</si>
  <si>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</si>
  <si>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</si>
  <si>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</si>
  <si>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</si>
  <si>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</si>
  <si>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</si>
  <si>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</si>
  <si>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</si>
  <si>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</si>
  <si>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</si>
  <si>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</si>
  <si>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</si>
  <si>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</si>
  <si>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</si>
  <si>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</si>
  <si>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</si>
  <si>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</si>
  <si>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</si>
  <si>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</si>
  <si>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</si>
  <si>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</si>
  <si>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</si>
  <si>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</si>
  <si>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</si>
  <si>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</si>
  <si>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</si>
  <si>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</si>
  <si>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</si>
  <si>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</si>
  <si>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</si>
  <si>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</si>
  <si>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</si>
  <si>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</si>
  <si>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</si>
  <si>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</si>
  <si>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</si>
  <si>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</si>
  <si>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</si>
  <si>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</si>
  <si>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</si>
  <si>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</si>
  <si>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</si>
  <si>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</si>
  <si>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</si>
  <si>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</si>
  <si>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</si>
  <si>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</si>
  <si>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</si>
  <si>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</si>
  <si>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</si>
  <si>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</si>
  <si>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</si>
  <si>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</si>
  <si>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</si>
  <si>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</si>
  <si>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</si>
  <si>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</si>
  <si>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</si>
  <si>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</si>
  <si>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</si>
  <si>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</si>
  <si>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</si>
  <si>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</si>
  <si>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</si>
  <si>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</si>
  <si>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</si>
  <si>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</si>
  <si>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</si>
  <si>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</si>
  <si>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</si>
  <si>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</si>
  <si>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</si>
  <si>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</si>
  <si>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</si>
  <si>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</si>
  <si>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</si>
  <si>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</si>
  <si>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</si>
  <si>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</si>
  <si>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</si>
  <si>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</si>
  <si>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</si>
  <si>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</si>
  <si>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</si>
  <si>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</si>
  <si>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Додаток 6</t>
  </si>
  <si>
    <t>до рішення LXV сесії селищної ради  VІI скликання</t>
  </si>
  <si>
    <t>від 05.08.2020 року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</si>
</sst>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1" zoomScale="60" zoomScaleNormal="70" workbookViewId="0">
      <selection activeCell="F5" sqref="F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2" width="7.85546875" style="8"/>
    <col min="13" max="13" width="13" style="8" customWidth="1"/>
    <col min="14" max="15" width="7.85546875" style="8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8">
        <v>21315401000</v>
      </c>
      <c r="C1" s="68"/>
      <c r="D1" s="68"/>
      <c r="E1" s="4"/>
      <c r="F1" s="4"/>
      <c r="G1" s="57"/>
      <c r="H1" s="57" t="s">
        <v>120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7"/>
      <c r="H2" s="69" t="s">
        <v>121</v>
      </c>
      <c r="I2" s="69"/>
      <c r="J2" s="69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9" t="s">
        <v>122</v>
      </c>
      <c r="I3" s="69"/>
      <c r="J3" s="69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9"/>
      <c r="J4" s="69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6.25" customHeight="1" x14ac:dyDescent="0.2">
      <c r="B6" s="74" t="s">
        <v>116</v>
      </c>
      <c r="C6" s="75"/>
      <c r="D6" s="75"/>
      <c r="E6" s="75"/>
      <c r="F6" s="75"/>
      <c r="G6" s="75"/>
      <c r="H6" s="75"/>
      <c r="I6" s="75"/>
      <c r="J6" s="75"/>
      <c r="K6" s="75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6" t="s">
        <v>1</v>
      </c>
      <c r="C8" s="76" t="s">
        <v>2</v>
      </c>
      <c r="D8" s="76" t="s">
        <v>3</v>
      </c>
      <c r="E8" s="79" t="s">
        <v>4</v>
      </c>
      <c r="F8" s="81" t="s">
        <v>5</v>
      </c>
      <c r="G8" s="76" t="s">
        <v>6</v>
      </c>
      <c r="H8" s="70" t="s">
        <v>7</v>
      </c>
      <c r="I8" s="70" t="s">
        <v>8</v>
      </c>
      <c r="J8" s="72" t="s">
        <v>9</v>
      </c>
      <c r="K8" s="73"/>
    </row>
    <row r="9" spans="1:152" ht="51" customHeight="1" x14ac:dyDescent="0.2">
      <c r="A9" s="16"/>
      <c r="B9" s="77"/>
      <c r="C9" s="77"/>
      <c r="D9" s="78"/>
      <c r="E9" s="80"/>
      <c r="F9" s="82"/>
      <c r="G9" s="77"/>
      <c r="H9" s="71"/>
      <c r="I9" s="71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16952881.32</v>
      </c>
      <c r="I11" s="25">
        <f>I12</f>
        <v>8597479.4199999999</v>
      </c>
      <c r="J11" s="25">
        <f>J12</f>
        <v>8355401.9000000004</v>
      </c>
      <c r="K11" s="25">
        <f>K12</f>
        <v>8310118.8900000006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16952881.32</v>
      </c>
      <c r="I12" s="25">
        <f>SUM(I13:I37)</f>
        <v>8597479.4199999999</v>
      </c>
      <c r="J12" s="25">
        <f t="shared" ref="J12:K12" si="1">SUM(J13:J37)</f>
        <v>8355401.9000000004</v>
      </c>
      <c r="K12" s="25">
        <f t="shared" si="1"/>
        <v>8310118.8900000006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1" t="s">
        <v>82</v>
      </c>
      <c r="H13" s="25">
        <f>I13</f>
        <v>7200</v>
      </c>
      <c r="I13" s="25">
        <v>7200</v>
      </c>
      <c r="J13" s="25"/>
      <c r="K13" s="25"/>
      <c r="L13" s="29"/>
      <c r="M13" s="29">
        <v>7200</v>
      </c>
      <c r="N13" s="29"/>
      <c r="O13" s="29"/>
      <c r="P13" s="67">
        <f>H13-M13</f>
        <v>0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1" t="s">
        <v>109</v>
      </c>
      <c r="H14" s="25">
        <f t="shared" ref="H14:H36" si="2">I14+J14</f>
        <v>32120</v>
      </c>
      <c r="I14" s="25">
        <v>32120</v>
      </c>
      <c r="J14" s="25"/>
      <c r="K14" s="25"/>
      <c r="L14" s="29"/>
      <c r="M14" s="29">
        <v>32120</v>
      </c>
      <c r="N14" s="29"/>
      <c r="O14" s="29"/>
      <c r="P14" s="67">
        <f t="shared" ref="P14:P37" si="3">H14-M14</f>
        <v>0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1" t="s">
        <v>81</v>
      </c>
      <c r="H15" s="25">
        <f t="shared" si="2"/>
        <v>16500</v>
      </c>
      <c r="I15" s="25">
        <v>16500</v>
      </c>
      <c r="J15" s="25"/>
      <c r="K15" s="25"/>
      <c r="L15" s="29"/>
      <c r="M15" s="29">
        <v>16500</v>
      </c>
      <c r="N15" s="29"/>
      <c r="O15" s="29"/>
      <c r="P15" s="67">
        <f t="shared" si="3"/>
        <v>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40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1" t="s">
        <v>109</v>
      </c>
      <c r="H16" s="25">
        <f t="shared" si="2"/>
        <v>381385</v>
      </c>
      <c r="I16" s="63">
        <f>250060+20000+42500+68000+825</f>
        <v>381385</v>
      </c>
      <c r="J16" s="25"/>
      <c r="K16" s="25"/>
      <c r="L16" s="36"/>
      <c r="M16" s="37">
        <v>312560</v>
      </c>
      <c r="N16" s="38"/>
      <c r="O16" s="39"/>
      <c r="P16" s="67">
        <f t="shared" si="3"/>
        <v>68825</v>
      </c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0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1" t="s">
        <v>84</v>
      </c>
      <c r="H17" s="25">
        <f t="shared" si="2"/>
        <v>180000</v>
      </c>
      <c r="I17" s="63">
        <v>180000</v>
      </c>
      <c r="J17" s="25"/>
      <c r="K17" s="25"/>
      <c r="L17" s="36"/>
      <c r="M17" s="37">
        <v>180000</v>
      </c>
      <c r="N17" s="38"/>
      <c r="O17" s="39"/>
      <c r="P17" s="67">
        <f t="shared" si="3"/>
        <v>0</v>
      </c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1" t="s">
        <v>110</v>
      </c>
      <c r="H18" s="25">
        <f t="shared" si="2"/>
        <v>299400</v>
      </c>
      <c r="I18" s="63">
        <v>299400</v>
      </c>
      <c r="J18" s="25"/>
      <c r="K18" s="25"/>
      <c r="L18" s="36"/>
      <c r="M18" s="37">
        <v>299400</v>
      </c>
      <c r="N18" s="38"/>
      <c r="O18" s="39"/>
      <c r="P18" s="67">
        <f t="shared" si="3"/>
        <v>0</v>
      </c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3" t="s">
        <v>91</v>
      </c>
      <c r="G19" s="35" t="s">
        <v>111</v>
      </c>
      <c r="H19" s="25">
        <f>I19+J19</f>
        <v>495940</v>
      </c>
      <c r="I19" s="63">
        <f>120000+190000+134940</f>
        <v>444940</v>
      </c>
      <c r="J19" s="25">
        <f>K19</f>
        <v>51000</v>
      </c>
      <c r="K19" s="25">
        <v>51000</v>
      </c>
      <c r="L19" s="36"/>
      <c r="M19" s="37">
        <v>495940</v>
      </c>
      <c r="N19" s="38"/>
      <c r="O19" s="39"/>
      <c r="P19" s="67">
        <f t="shared" si="3"/>
        <v>0</v>
      </c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3" t="s">
        <v>93</v>
      </c>
      <c r="G20" s="35" t="s">
        <v>112</v>
      </c>
      <c r="H20" s="25">
        <f>I20</f>
        <v>97860</v>
      </c>
      <c r="I20" s="63">
        <v>97860</v>
      </c>
      <c r="J20" s="25"/>
      <c r="K20" s="25"/>
      <c r="L20" s="36"/>
      <c r="M20" s="37">
        <v>97860</v>
      </c>
      <c r="N20" s="38"/>
      <c r="O20" s="39"/>
      <c r="P20" s="67">
        <f t="shared" si="3"/>
        <v>0</v>
      </c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1" t="s">
        <v>92</v>
      </c>
      <c r="G21" s="61" t="s">
        <v>80</v>
      </c>
      <c r="H21" s="25">
        <f t="shared" si="2"/>
        <v>40000</v>
      </c>
      <c r="I21" s="63">
        <v>40000</v>
      </c>
      <c r="J21" s="25"/>
      <c r="K21" s="25"/>
      <c r="L21" s="36"/>
      <c r="M21" s="37">
        <v>40000</v>
      </c>
      <c r="N21" s="38"/>
      <c r="O21" s="39"/>
      <c r="P21" s="67">
        <f t="shared" si="3"/>
        <v>0</v>
      </c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1" t="s">
        <v>93</v>
      </c>
      <c r="G22" s="61" t="s">
        <v>112</v>
      </c>
      <c r="H22" s="25">
        <f t="shared" si="2"/>
        <v>4620707.5599999996</v>
      </c>
      <c r="I22" s="63">
        <v>4620707.5599999996</v>
      </c>
      <c r="J22" s="25"/>
      <c r="K22" s="25"/>
      <c r="L22" s="36"/>
      <c r="M22" s="37">
        <v>4385492.28</v>
      </c>
      <c r="N22" s="38"/>
      <c r="O22" s="39"/>
      <c r="P22" s="67">
        <f t="shared" si="3"/>
        <v>235215.27999999933</v>
      </c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72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1" t="s">
        <v>79</v>
      </c>
      <c r="H23" s="25">
        <f t="shared" si="2"/>
        <v>125000</v>
      </c>
      <c r="I23" s="63">
        <v>125000</v>
      </c>
      <c r="J23" s="25"/>
      <c r="K23" s="25"/>
      <c r="L23" s="36"/>
      <c r="M23" s="37">
        <v>125000</v>
      </c>
      <c r="N23" s="38"/>
      <c r="O23" s="39"/>
      <c r="P23" s="67">
        <f t="shared" si="3"/>
        <v>0</v>
      </c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1" t="s">
        <v>113</v>
      </c>
      <c r="H24" s="25">
        <f>I24+J24</f>
        <v>328629.71999999997</v>
      </c>
      <c r="I24" s="63">
        <f>197945.96+0.2+36139.96+1600+3000</f>
        <v>238686.12</v>
      </c>
      <c r="J24" s="25">
        <f t="shared" ref="J24:J29" si="4">K24</f>
        <v>89943.6</v>
      </c>
      <c r="K24" s="25">
        <v>89943.6</v>
      </c>
      <c r="L24" s="36"/>
      <c r="M24" s="37">
        <v>317829.71999999997</v>
      </c>
      <c r="N24" s="38"/>
      <c r="O24" s="39"/>
      <c r="P24" s="67">
        <f t="shared" si="3"/>
        <v>10800</v>
      </c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5" t="s">
        <v>91</v>
      </c>
      <c r="G25" s="61" t="s">
        <v>111</v>
      </c>
      <c r="H25" s="25">
        <f>J25</f>
        <v>1063828.8500000001</v>
      </c>
      <c r="I25" s="63"/>
      <c r="J25" s="25">
        <f t="shared" si="4"/>
        <v>1063828.8500000001</v>
      </c>
      <c r="K25" s="25">
        <f>1398230.84-340000-299809-41094.99+346502</f>
        <v>1063828.8500000001</v>
      </c>
      <c r="L25" s="36"/>
      <c r="M25" s="37">
        <v>1063828.8500000001</v>
      </c>
      <c r="N25" s="38"/>
      <c r="O25" s="39"/>
      <c r="P25" s="67">
        <f t="shared" si="3"/>
        <v>0</v>
      </c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5" t="s">
        <v>93</v>
      </c>
      <c r="G26" s="61" t="s">
        <v>112</v>
      </c>
      <c r="H26" s="25">
        <f>J26</f>
        <v>3702826.12</v>
      </c>
      <c r="I26" s="63"/>
      <c r="J26" s="25">
        <f t="shared" si="4"/>
        <v>3702826.12</v>
      </c>
      <c r="K26" s="25">
        <f>2351588.52-20000+599045+6821.6+765371</f>
        <v>3702826.12</v>
      </c>
      <c r="L26" s="36"/>
      <c r="M26" s="37">
        <v>2930633.52</v>
      </c>
      <c r="N26" s="38"/>
      <c r="O26" s="39"/>
      <c r="P26" s="67">
        <f t="shared" si="3"/>
        <v>772192.60000000009</v>
      </c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5" t="s">
        <v>93</v>
      </c>
      <c r="G27" s="61" t="s">
        <v>112</v>
      </c>
      <c r="H27" s="25">
        <f>J27</f>
        <v>1774054.7499999998</v>
      </c>
      <c r="I27" s="63"/>
      <c r="J27" s="25">
        <f t="shared" si="4"/>
        <v>1774054.7499999998</v>
      </c>
      <c r="K27" s="25">
        <f>859582.74+298344.35+3297+1491.2+253512+357827.46</f>
        <v>1774054.7499999998</v>
      </c>
      <c r="L27" s="36"/>
      <c r="M27" s="37">
        <v>1161224.0899999999</v>
      </c>
      <c r="N27" s="38"/>
      <c r="O27" s="39"/>
      <c r="P27" s="67">
        <f t="shared" si="3"/>
        <v>612830.65999999992</v>
      </c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3" t="s">
        <v>91</v>
      </c>
      <c r="G28" s="35" t="s">
        <v>69</v>
      </c>
      <c r="H28" s="25">
        <f>I28+J28</f>
        <v>695800</v>
      </c>
      <c r="I28" s="63"/>
      <c r="J28" s="25">
        <f t="shared" si="4"/>
        <v>695800</v>
      </c>
      <c r="K28" s="25">
        <f>295800+400000</f>
        <v>695800</v>
      </c>
      <c r="L28" s="36"/>
      <c r="M28" s="37">
        <v>695800</v>
      </c>
      <c r="N28" s="38"/>
      <c r="O28" s="39"/>
      <c r="P28" s="67">
        <f t="shared" si="3"/>
        <v>0</v>
      </c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0" customHeight="1" x14ac:dyDescent="0.2">
      <c r="A29" s="31"/>
      <c r="B29" s="20" t="s">
        <v>117</v>
      </c>
      <c r="C29" s="20">
        <v>7370</v>
      </c>
      <c r="D29" s="32" t="s">
        <v>51</v>
      </c>
      <c r="E29" s="33" t="s">
        <v>118</v>
      </c>
      <c r="F29" s="65" t="s">
        <v>93</v>
      </c>
      <c r="G29" s="61" t="s">
        <v>112</v>
      </c>
      <c r="H29" s="25">
        <f>J29</f>
        <v>90000</v>
      </c>
      <c r="I29" s="63"/>
      <c r="J29" s="25">
        <f t="shared" si="4"/>
        <v>90000</v>
      </c>
      <c r="K29" s="25">
        <v>90000</v>
      </c>
      <c r="L29" s="36"/>
      <c r="M29" s="37">
        <v>90000</v>
      </c>
      <c r="N29" s="38"/>
      <c r="O29" s="39"/>
      <c r="P29" s="67">
        <f t="shared" si="3"/>
        <v>0</v>
      </c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2" t="s">
        <v>54</v>
      </c>
      <c r="F30" s="41" t="s">
        <v>93</v>
      </c>
      <c r="G30" s="61" t="s">
        <v>112</v>
      </c>
      <c r="H30" s="25">
        <f t="shared" si="2"/>
        <v>475242.64</v>
      </c>
      <c r="I30" s="64">
        <f>235242.64+240000</f>
        <v>475242.64</v>
      </c>
      <c r="J30" s="25"/>
      <c r="K30" s="25"/>
      <c r="L30" s="36"/>
      <c r="M30" s="38">
        <v>235242.64</v>
      </c>
      <c r="N30" s="38"/>
      <c r="O30" s="39"/>
      <c r="P30" s="67">
        <f t="shared" si="3"/>
        <v>240000</v>
      </c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1" t="s">
        <v>93</v>
      </c>
      <c r="G31" s="61" t="s">
        <v>85</v>
      </c>
      <c r="H31" s="25">
        <f t="shared" si="2"/>
        <v>842665.57</v>
      </c>
      <c r="I31" s="64"/>
      <c r="J31" s="25">
        <f t="shared" ref="J31" si="5">K31</f>
        <v>842665.57</v>
      </c>
      <c r="K31" s="25">
        <f>1519360.15-676694.58</f>
        <v>842665.57</v>
      </c>
      <c r="L31" s="29"/>
      <c r="M31" s="29">
        <v>2038173</v>
      </c>
      <c r="N31" s="29"/>
      <c r="O31" s="29"/>
      <c r="P31" s="67">
        <f t="shared" si="3"/>
        <v>-1195507.4300000002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1" t="s">
        <v>108</v>
      </c>
      <c r="G32" s="66" t="s">
        <v>119</v>
      </c>
      <c r="H32" s="25">
        <f>I32</f>
        <v>189386</v>
      </c>
      <c r="I32" s="64">
        <v>189386</v>
      </c>
      <c r="J32" s="25"/>
      <c r="K32" s="25"/>
      <c r="L32" s="29"/>
      <c r="M32" s="29">
        <v>189386</v>
      </c>
      <c r="N32" s="29"/>
      <c r="O32" s="29"/>
      <c r="P32" s="67">
        <f t="shared" si="3"/>
        <v>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4" t="s">
        <v>58</v>
      </c>
      <c r="E33" s="45" t="s">
        <v>59</v>
      </c>
      <c r="F33" s="41" t="s">
        <v>108</v>
      </c>
      <c r="G33" s="66" t="s">
        <v>119</v>
      </c>
      <c r="H33" s="25">
        <f>I33</f>
        <v>10614</v>
      </c>
      <c r="I33" s="64">
        <v>10614</v>
      </c>
      <c r="J33" s="25"/>
      <c r="K33" s="25"/>
      <c r="L33" s="29"/>
      <c r="M33" s="29">
        <v>10614</v>
      </c>
      <c r="N33" s="29"/>
      <c r="O33" s="29"/>
      <c r="P33" s="67">
        <f t="shared" si="3"/>
        <v>0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4" t="s">
        <v>58</v>
      </c>
      <c r="E34" s="45" t="s">
        <v>59</v>
      </c>
      <c r="F34" s="62" t="s">
        <v>88</v>
      </c>
      <c r="G34" s="61" t="s">
        <v>81</v>
      </c>
      <c r="H34" s="25">
        <f t="shared" si="2"/>
        <v>294724</v>
      </c>
      <c r="I34" s="64">
        <v>294724</v>
      </c>
      <c r="J34" s="25"/>
      <c r="K34" s="25"/>
      <c r="L34" s="29"/>
      <c r="M34" s="29">
        <v>294724</v>
      </c>
      <c r="N34" s="29"/>
      <c r="O34" s="29"/>
      <c r="P34" s="67">
        <f t="shared" si="3"/>
        <v>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46" t="s">
        <v>95</v>
      </c>
      <c r="G35" s="61" t="s">
        <v>114</v>
      </c>
      <c r="H35" s="25">
        <f t="shared" si="2"/>
        <v>45283.01</v>
      </c>
      <c r="I35" s="64"/>
      <c r="J35" s="25">
        <v>45283.01</v>
      </c>
      <c r="K35" s="25"/>
      <c r="L35" s="29"/>
      <c r="M35" s="29">
        <v>45283.01</v>
      </c>
      <c r="N35" s="29"/>
      <c r="O35" s="29"/>
      <c r="P35" s="67">
        <f t="shared" si="3"/>
        <v>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96</v>
      </c>
      <c r="G36" s="61" t="s">
        <v>115</v>
      </c>
      <c r="H36" s="25">
        <f t="shared" si="2"/>
        <v>1138714.1000000001</v>
      </c>
      <c r="I36" s="64">
        <f>778788.51+150000+200000+9925.59</f>
        <v>1138714.1000000001</v>
      </c>
      <c r="J36" s="25"/>
      <c r="K36" s="25"/>
      <c r="L36" s="29"/>
      <c r="M36" s="29">
        <v>928788.51</v>
      </c>
      <c r="N36" s="29"/>
      <c r="O36" s="29"/>
      <c r="P36" s="67">
        <f t="shared" si="3"/>
        <v>209925.59000000008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6" t="s">
        <v>96</v>
      </c>
      <c r="G37" s="61" t="s">
        <v>112</v>
      </c>
      <c r="H37" s="25">
        <f>I37</f>
        <v>5000</v>
      </c>
      <c r="I37" s="64">
        <v>5000</v>
      </c>
      <c r="J37" s="25"/>
      <c r="K37" s="25"/>
      <c r="L37" s="29"/>
      <c r="M37" s="29">
        <v>5000</v>
      </c>
      <c r="N37" s="29"/>
      <c r="O37" s="29"/>
      <c r="P37" s="67">
        <f t="shared" si="3"/>
        <v>0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1" customFormat="1" ht="18.75" customHeight="1" x14ac:dyDescent="0.3">
      <c r="A38" s="28"/>
      <c r="B38" s="47" t="s">
        <v>17</v>
      </c>
      <c r="C38" s="47" t="s">
        <v>17</v>
      </c>
      <c r="D38" s="48" t="s">
        <v>17</v>
      </c>
      <c r="E38" s="42" t="s">
        <v>7</v>
      </c>
      <c r="F38" s="58" t="s">
        <v>17</v>
      </c>
      <c r="G38" s="49" t="s">
        <v>17</v>
      </c>
      <c r="H38" s="49">
        <f t="shared" ref="H38:J38" si="6">SUM(H13:H37)</f>
        <v>16952881.32</v>
      </c>
      <c r="I38" s="49">
        <f t="shared" si="6"/>
        <v>8597479.4199999999</v>
      </c>
      <c r="J38" s="49">
        <f t="shared" si="6"/>
        <v>8355401.9000000004</v>
      </c>
      <c r="K38" s="49">
        <f>SUM(K13:K37)</f>
        <v>8310118.8900000006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</row>
    <row r="39" spans="1:152" ht="12.75" hidden="1" customHeight="1" x14ac:dyDescent="0.3">
      <c r="F39" s="52" t="s">
        <v>19</v>
      </c>
    </row>
    <row r="40" spans="1:152" ht="12.75" hidden="1" customHeight="1" x14ac:dyDescent="0.3">
      <c r="F40" s="52" t="s">
        <v>20</v>
      </c>
    </row>
    <row r="41" spans="1:152" ht="18.75" x14ac:dyDescent="0.3">
      <c r="F41" s="52"/>
    </row>
    <row r="42" spans="1:152" s="51" customFormat="1" ht="18.75" x14ac:dyDescent="0.3">
      <c r="A42" s="28"/>
      <c r="B42" s="53"/>
      <c r="C42" s="28"/>
      <c r="D42" s="28"/>
      <c r="E42" s="54"/>
      <c r="F42" s="54"/>
      <c r="G42" s="55"/>
      <c r="H42" s="55"/>
      <c r="I42" s="55"/>
      <c r="J42" s="55"/>
      <c r="K42" s="55"/>
      <c r="L42" s="55"/>
      <c r="M42" s="54"/>
      <c r="N42" s="54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</row>
    <row r="43" spans="1:152" x14ac:dyDescent="0.2">
      <c r="H43" s="56"/>
    </row>
    <row r="44" spans="1:152" x14ac:dyDescent="0.2">
      <c r="K44" s="56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9" t="s">
        <v>103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2020-08-05T11:36:53Z</dcterms:modified>
</cp:coreProperties>
</file>