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J32" i="1" l="1"/>
  <c r="K28" i="1"/>
  <c r="I27" i="1"/>
  <c r="I18" i="1" l="1"/>
  <c r="K30" i="1" l="1"/>
  <c r="K29" i="1"/>
  <c r="H36" i="1"/>
  <c r="H35" i="1"/>
  <c r="I39" i="1" l="1"/>
  <c r="I22" i="1" l="1"/>
  <c r="I41" i="1" l="1"/>
  <c r="H40" i="1"/>
  <c r="J29" i="1" l="1"/>
  <c r="J28" i="1"/>
  <c r="H28" i="1" s="1"/>
  <c r="H29" i="1" l="1"/>
  <c r="J30" i="1"/>
  <c r="H30" i="1" s="1"/>
  <c r="J22" i="1"/>
  <c r="H23" i="1" l="1"/>
  <c r="H32" i="1" l="1"/>
  <c r="K32" i="1"/>
  <c r="J27" i="1"/>
  <c r="H27" i="1" l="1"/>
  <c r="K31" i="1"/>
  <c r="K41" i="1" s="1"/>
  <c r="H22" i="1" l="1"/>
  <c r="J31" i="1" l="1"/>
  <c r="H31" i="1"/>
  <c r="H14" i="1" l="1"/>
  <c r="I13" i="1" l="1"/>
  <c r="H17" i="1"/>
  <c r="K13" i="1" l="1"/>
  <c r="H24" i="1"/>
  <c r="H16" i="1"/>
  <c r="H18" i="1"/>
  <c r="H19" i="1"/>
  <c r="H20" i="1"/>
  <c r="H21" i="1"/>
  <c r="H25" i="1"/>
  <c r="H26" i="1"/>
  <c r="H15" i="1"/>
  <c r="H33" i="1"/>
  <c r="J34" i="1"/>
  <c r="H37" i="1"/>
  <c r="H38" i="1"/>
  <c r="H39" i="1"/>
  <c r="H34" i="1" l="1"/>
  <c r="H41" i="1" s="1"/>
  <c r="J41" i="1"/>
  <c r="J13" i="1"/>
  <c r="J12" i="1" s="1"/>
  <c r="K12" i="1"/>
  <c r="H13" i="1" l="1"/>
  <c r="I12" i="1"/>
  <c r="H12" i="1" s="1"/>
</calcChain>
</file>

<file path=xl/sharedStrings.xml><?xml version="1.0" encoding="utf-8"?>
<sst xmlns="http://schemas.openxmlformats.org/spreadsheetml/2006/main" count="191" uniqueCount="127">
  <si>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</si>
  <si>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</si>
  <si>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</si>
  <si>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</si>
  <si>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</si>
  <si>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</si>
  <si>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</si>
  <si>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</si>
  <si>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</si>
  <si>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</si>
  <si>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</si>
  <si>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</si>
  <si>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</si>
  <si>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</si>
  <si>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</si>
  <si>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</si>
  <si>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</si>
  <si>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</si>
  <si>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</si>
  <si>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</si>
  <si>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</si>
  <si>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</si>
  <si>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</si>
  <si>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</si>
  <si>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</si>
  <si>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</si>
  <si>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</si>
  <si>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</si>
  <si>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</si>
  <si>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</si>
  <si>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</si>
  <si>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</si>
  <si>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</si>
  <si>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</si>
  <si>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</si>
  <si>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</si>
  <si>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</si>
  <si>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</si>
  <si>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</si>
  <si>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</si>
  <si>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</si>
  <si>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</si>
  <si>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</si>
  <si>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</si>
  <si>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</si>
  <si>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</si>
  <si>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</si>
  <si>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</si>
  <si>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</si>
  <si>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</si>
  <si>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</si>
  <si>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</si>
  <si>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</si>
  <si>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</si>
  <si>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</si>
  <si>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</si>
  <si>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</si>
  <si>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</si>
  <si>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</si>
  <si>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</si>
  <si>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</si>
  <si>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</si>
  <si>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</si>
  <si>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</si>
  <si>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</si>
  <si>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</si>
  <si>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</si>
  <si>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</si>
  <si>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</si>
  <si>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</si>
  <si>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</si>
  <si>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</si>
  <si>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</si>
  <si>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</si>
  <si>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</si>
  <si>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</si>
  <si>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</si>
  <si>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</si>
  <si>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</si>
  <si>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</si>
  <si>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</si>
  <si>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</si>
  <si>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</si>
  <si>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</si>
  <si>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№1195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</si>
  <si>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</si>
  <si>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</si>
  <si>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</si>
  <si>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</si>
  <si>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</si>
  <si>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</si>
  <si>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</si>
  <si>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</si>
  <si>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</si>
  <si>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</si>
  <si>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</si>
  <si>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</si>
  <si>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</si>
  <si>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</si>
  <si>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</si>
  <si>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</si>
  <si>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</si>
  <si>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</si>
  <si>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</si>
  <si>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</si>
  <si>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</si>
  <si>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</si>
  <si>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</si>
  <si>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</si>
  <si>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</si>
  <si>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</si>
  <si>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</si>
  <si>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</si>
  <si>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</si>
  <si>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 xml:space="preserve">Розподіл витрат селищного бюджету на реалізацію місцевих/регіональних програм у 2020 році     </t>
  </si>
  <si>
    <t>(проект)</t>
  </si>
  <si>
    <t>Схвалено</t>
  </si>
  <si>
    <t>рішенням виконкому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</si>
  <si>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</si>
  <si>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</si>
  <si>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</si>
  <si>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</si>
  <si>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</si>
  <si>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</si>
  <si>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Проект</t>
  </si>
  <si>
    <t>Рішення сесії селищної ради 12.12.2019р. №1187 (із змінами та доповненнями)</t>
  </si>
  <si>
    <t>від 15.04.2020 року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</si>
</sst>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31" zoomScale="60" zoomScaleNormal="70" workbookViewId="0">
      <selection activeCell="F29" sqref="F29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7">
        <v>21315401000</v>
      </c>
      <c r="C1" s="67"/>
      <c r="D1" s="67"/>
      <c r="E1" s="4"/>
      <c r="F1" s="4"/>
      <c r="G1" s="57"/>
      <c r="H1" s="57" t="s">
        <v>116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87</v>
      </c>
      <c r="C2" s="4"/>
      <c r="D2" s="4"/>
      <c r="E2" s="4"/>
      <c r="F2" s="4"/>
      <c r="G2" s="57"/>
      <c r="H2" s="68" t="s">
        <v>117</v>
      </c>
      <c r="I2" s="68"/>
      <c r="J2" s="68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8" t="s">
        <v>126</v>
      </c>
      <c r="I3" s="68"/>
      <c r="J3" s="68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8"/>
      <c r="J4" s="6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30" customHeight="1" x14ac:dyDescent="0.2">
      <c r="B6" s="73" t="s">
        <v>114</v>
      </c>
      <c r="C6" s="74"/>
      <c r="D6" s="74"/>
      <c r="E6" s="74"/>
      <c r="F6" s="74"/>
      <c r="G6" s="74"/>
      <c r="H6" s="74"/>
      <c r="I6" s="74"/>
      <c r="J6" s="74"/>
      <c r="K6" s="74"/>
    </row>
    <row r="7" spans="1:152" ht="30" customHeight="1" x14ac:dyDescent="0.2">
      <c r="B7" s="73" t="s">
        <v>115</v>
      </c>
      <c r="C7" s="73"/>
      <c r="D7" s="73"/>
      <c r="E7" s="73"/>
      <c r="F7" s="73"/>
      <c r="G7" s="73"/>
      <c r="H7" s="73"/>
      <c r="I7" s="73"/>
      <c r="J7" s="73"/>
      <c r="K7" s="73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5" t="s">
        <v>1</v>
      </c>
      <c r="C9" s="75" t="s">
        <v>2</v>
      </c>
      <c r="D9" s="75" t="s">
        <v>3</v>
      </c>
      <c r="E9" s="78" t="s">
        <v>4</v>
      </c>
      <c r="F9" s="80" t="s">
        <v>5</v>
      </c>
      <c r="G9" s="75" t="s">
        <v>6</v>
      </c>
      <c r="H9" s="69" t="s">
        <v>7</v>
      </c>
      <c r="I9" s="69" t="s">
        <v>8</v>
      </c>
      <c r="J9" s="71" t="s">
        <v>9</v>
      </c>
      <c r="K9" s="72"/>
    </row>
    <row r="10" spans="1:152" ht="51" customHeight="1" x14ac:dyDescent="0.2">
      <c r="A10" s="16"/>
      <c r="B10" s="76"/>
      <c r="C10" s="76"/>
      <c r="D10" s="77"/>
      <c r="E10" s="79"/>
      <c r="F10" s="81"/>
      <c r="G10" s="76"/>
      <c r="H10" s="70"/>
      <c r="I10" s="70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15914485.52</v>
      </c>
      <c r="I12" s="25">
        <f>I13</f>
        <v>7771056.8799999999</v>
      </c>
      <c r="J12" s="25">
        <f>J13</f>
        <v>8143428.6400000006</v>
      </c>
      <c r="K12" s="25">
        <f>K13</f>
        <v>8098145.6300000008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15914485.52</v>
      </c>
      <c r="I13" s="25">
        <f>SUM(I14:I39)</f>
        <v>7771056.8799999999</v>
      </c>
      <c r="J13" s="25">
        <f>SUM(J15:J39)</f>
        <v>8143428.6400000006</v>
      </c>
      <c r="K13" s="25">
        <f>SUM(K15:K39)</f>
        <v>8098145.6300000008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70</v>
      </c>
      <c r="C14" s="21" t="s">
        <v>71</v>
      </c>
      <c r="D14" s="22" t="s">
        <v>34</v>
      </c>
      <c r="E14" s="23" t="s">
        <v>16</v>
      </c>
      <c r="F14" s="34" t="s">
        <v>90</v>
      </c>
      <c r="G14" s="61" t="s">
        <v>86</v>
      </c>
      <c r="H14" s="25">
        <f>I14</f>
        <v>7200</v>
      </c>
      <c r="I14" s="25">
        <v>7200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59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91</v>
      </c>
      <c r="G15" s="61" t="s">
        <v>84</v>
      </c>
      <c r="H15" s="25">
        <f>I15+J15</f>
        <v>208360</v>
      </c>
      <c r="I15" s="25">
        <v>208360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86.25" customHeight="1" x14ac:dyDescent="0.3">
      <c r="A16" s="28"/>
      <c r="B16" s="20" t="s">
        <v>22</v>
      </c>
      <c r="C16" s="21" t="s">
        <v>36</v>
      </c>
      <c r="D16" s="22" t="s">
        <v>37</v>
      </c>
      <c r="E16" s="23" t="s">
        <v>38</v>
      </c>
      <c r="F16" s="34" t="s">
        <v>92</v>
      </c>
      <c r="G16" s="61" t="s">
        <v>118</v>
      </c>
      <c r="H16" s="25">
        <f t="shared" ref="H16:H39" si="1">I16+J16</f>
        <v>32120</v>
      </c>
      <c r="I16" s="25">
        <v>32120</v>
      </c>
      <c r="J16" s="25"/>
      <c r="K16" s="2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0" customFormat="1" ht="86.25" customHeight="1" x14ac:dyDescent="0.3">
      <c r="A17" s="28"/>
      <c r="B17" s="20" t="s">
        <v>73</v>
      </c>
      <c r="C17" s="21">
        <v>3210</v>
      </c>
      <c r="D17" s="22">
        <v>1050</v>
      </c>
      <c r="E17" s="23" t="s">
        <v>74</v>
      </c>
      <c r="F17" s="34" t="s">
        <v>93</v>
      </c>
      <c r="G17" s="61" t="s">
        <v>85</v>
      </c>
      <c r="H17" s="25">
        <f t="shared" si="1"/>
        <v>16500</v>
      </c>
      <c r="I17" s="25">
        <v>16500</v>
      </c>
      <c r="J17" s="25"/>
      <c r="K17" s="2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</row>
    <row r="18" spans="1:152" s="40" customFormat="1" ht="86.25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92</v>
      </c>
      <c r="G18" s="61" t="s">
        <v>118</v>
      </c>
      <c r="H18" s="25">
        <f t="shared" si="1"/>
        <v>312560</v>
      </c>
      <c r="I18" s="63">
        <f>250060+20000+42500</f>
        <v>312560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77.2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94</v>
      </c>
      <c r="G19" s="61" t="s">
        <v>88</v>
      </c>
      <c r="H19" s="25">
        <f t="shared" si="1"/>
        <v>180000</v>
      </c>
      <c r="I19" s="63">
        <v>180000</v>
      </c>
      <c r="J19" s="25"/>
      <c r="K19" s="25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61.5" customHeight="1" x14ac:dyDescent="0.2">
      <c r="A20" s="31"/>
      <c r="B20" s="20" t="s">
        <v>14</v>
      </c>
      <c r="C20" s="20" t="s">
        <v>39</v>
      </c>
      <c r="D20" s="32" t="s">
        <v>15</v>
      </c>
      <c r="E20" s="33" t="s">
        <v>16</v>
      </c>
      <c r="F20" s="34" t="s">
        <v>91</v>
      </c>
      <c r="G20" s="61" t="s">
        <v>84</v>
      </c>
      <c r="H20" s="25">
        <f t="shared" si="1"/>
        <v>4000</v>
      </c>
      <c r="I20" s="63">
        <v>4000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93" customHeight="1" x14ac:dyDescent="0.2">
      <c r="A21" s="31"/>
      <c r="B21" s="20" t="s">
        <v>23</v>
      </c>
      <c r="C21" s="33" t="s">
        <v>40</v>
      </c>
      <c r="D21" s="33" t="s">
        <v>41</v>
      </c>
      <c r="E21" s="33" t="s">
        <v>42</v>
      </c>
      <c r="F21" s="34" t="s">
        <v>95</v>
      </c>
      <c r="G21" s="61" t="s">
        <v>119</v>
      </c>
      <c r="H21" s="25">
        <f t="shared" si="1"/>
        <v>299400</v>
      </c>
      <c r="I21" s="63">
        <v>299400</v>
      </c>
      <c r="J21" s="25"/>
      <c r="K21" s="25"/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93" customHeight="1" x14ac:dyDescent="0.2">
      <c r="A22" s="31"/>
      <c r="B22" s="20" t="s">
        <v>24</v>
      </c>
      <c r="C22" s="20" t="s">
        <v>43</v>
      </c>
      <c r="D22" s="32" t="s">
        <v>44</v>
      </c>
      <c r="E22" s="33" t="s">
        <v>45</v>
      </c>
      <c r="F22" s="43" t="s">
        <v>96</v>
      </c>
      <c r="G22" s="35" t="s">
        <v>120</v>
      </c>
      <c r="H22" s="25">
        <f>I22+J22</f>
        <v>361000</v>
      </c>
      <c r="I22" s="63">
        <f>120000+190000</f>
        <v>310000</v>
      </c>
      <c r="J22" s="25">
        <f>K22</f>
        <v>51000</v>
      </c>
      <c r="K22" s="25">
        <v>51000</v>
      </c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93" customHeight="1" x14ac:dyDescent="0.2">
      <c r="A23" s="31"/>
      <c r="B23" s="20" t="s">
        <v>24</v>
      </c>
      <c r="C23" s="20" t="s">
        <v>43</v>
      </c>
      <c r="D23" s="32" t="s">
        <v>44</v>
      </c>
      <c r="E23" s="33" t="s">
        <v>45</v>
      </c>
      <c r="F23" s="43" t="s">
        <v>98</v>
      </c>
      <c r="G23" s="35" t="s">
        <v>121</v>
      </c>
      <c r="H23" s="25">
        <f>I23</f>
        <v>97860</v>
      </c>
      <c r="I23" s="63">
        <v>97860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60.75" customHeight="1" x14ac:dyDescent="0.2">
      <c r="A24" s="31"/>
      <c r="B24" s="20" t="s">
        <v>27</v>
      </c>
      <c r="C24" s="20" t="s">
        <v>46</v>
      </c>
      <c r="D24" s="32" t="s">
        <v>44</v>
      </c>
      <c r="E24" s="33" t="s">
        <v>47</v>
      </c>
      <c r="F24" s="41" t="s">
        <v>97</v>
      </c>
      <c r="G24" s="61" t="s">
        <v>83</v>
      </c>
      <c r="H24" s="25">
        <f t="shared" si="1"/>
        <v>40000</v>
      </c>
      <c r="I24" s="63">
        <v>40000</v>
      </c>
      <c r="J24" s="25"/>
      <c r="K24" s="25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87" customHeight="1" x14ac:dyDescent="0.2">
      <c r="A25" s="31"/>
      <c r="B25" s="20" t="s">
        <v>25</v>
      </c>
      <c r="C25" s="20" t="s">
        <v>48</v>
      </c>
      <c r="D25" s="32" t="s">
        <v>44</v>
      </c>
      <c r="E25" s="33" t="s">
        <v>49</v>
      </c>
      <c r="F25" s="41" t="s">
        <v>98</v>
      </c>
      <c r="G25" s="61" t="s">
        <v>121</v>
      </c>
      <c r="H25" s="25">
        <f t="shared" si="1"/>
        <v>4281355.57</v>
      </c>
      <c r="I25" s="63">
        <v>4281355.57</v>
      </c>
      <c r="J25" s="25"/>
      <c r="K25" s="25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72" customHeight="1" x14ac:dyDescent="0.2">
      <c r="A26" s="31"/>
      <c r="B26" s="20" t="s">
        <v>75</v>
      </c>
      <c r="C26" s="20" t="s">
        <v>76</v>
      </c>
      <c r="D26" s="32" t="s">
        <v>50</v>
      </c>
      <c r="E26" s="33" t="s">
        <v>77</v>
      </c>
      <c r="F26" s="34" t="s">
        <v>78</v>
      </c>
      <c r="G26" s="61" t="s">
        <v>82</v>
      </c>
      <c r="H26" s="25">
        <f t="shared" si="1"/>
        <v>125000</v>
      </c>
      <c r="I26" s="63">
        <v>125000</v>
      </c>
      <c r="J26" s="25"/>
      <c r="K26" s="25"/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78.75" customHeight="1" x14ac:dyDescent="0.2">
      <c r="A27" s="31"/>
      <c r="B27" s="20" t="s">
        <v>79</v>
      </c>
      <c r="C27" s="20">
        <v>7130</v>
      </c>
      <c r="D27" s="32" t="s">
        <v>81</v>
      </c>
      <c r="E27" s="33" t="s">
        <v>80</v>
      </c>
      <c r="F27" s="34" t="s">
        <v>99</v>
      </c>
      <c r="G27" s="61" t="s">
        <v>122</v>
      </c>
      <c r="H27" s="25">
        <f>I27+J27</f>
        <v>281689.76</v>
      </c>
      <c r="I27" s="63">
        <f>197945.96+0.2</f>
        <v>197946.16</v>
      </c>
      <c r="J27" s="25">
        <f>K27</f>
        <v>83743.600000000006</v>
      </c>
      <c r="K27" s="25">
        <v>83743.600000000006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75" customHeight="1" x14ac:dyDescent="0.2">
      <c r="A28" s="31"/>
      <c r="B28" s="20" t="s">
        <v>102</v>
      </c>
      <c r="C28" s="20" t="s">
        <v>103</v>
      </c>
      <c r="D28" s="32" t="s">
        <v>52</v>
      </c>
      <c r="E28" s="33" t="s">
        <v>104</v>
      </c>
      <c r="F28" s="65" t="s">
        <v>96</v>
      </c>
      <c r="G28" s="61" t="s">
        <v>120</v>
      </c>
      <c r="H28" s="25">
        <f>J28</f>
        <v>1063828.8500000001</v>
      </c>
      <c r="I28" s="63"/>
      <c r="J28" s="25">
        <f>K28</f>
        <v>1063828.8500000001</v>
      </c>
      <c r="K28" s="25">
        <f>1398230.84-340000-299809-41094.99+346502</f>
        <v>1063828.8500000001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84.75" customHeight="1" x14ac:dyDescent="0.2">
      <c r="A29" s="31"/>
      <c r="B29" s="20" t="s">
        <v>102</v>
      </c>
      <c r="C29" s="20" t="s">
        <v>103</v>
      </c>
      <c r="D29" s="32" t="s">
        <v>52</v>
      </c>
      <c r="E29" s="33" t="s">
        <v>104</v>
      </c>
      <c r="F29" s="65" t="s">
        <v>98</v>
      </c>
      <c r="G29" s="61" t="s">
        <v>121</v>
      </c>
      <c r="H29" s="25">
        <f>J29</f>
        <v>2930633.52</v>
      </c>
      <c r="I29" s="63"/>
      <c r="J29" s="25">
        <f>K29</f>
        <v>2930633.52</v>
      </c>
      <c r="K29" s="25">
        <f>2351588.52-20000+599045</f>
        <v>2930633.52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82.5" customHeight="1" x14ac:dyDescent="0.2">
      <c r="A30" s="31"/>
      <c r="B30" s="20" t="s">
        <v>26</v>
      </c>
      <c r="C30" s="20" t="s">
        <v>51</v>
      </c>
      <c r="D30" s="32" t="s">
        <v>52</v>
      </c>
      <c r="E30" s="33" t="s">
        <v>53</v>
      </c>
      <c r="F30" s="65" t="s">
        <v>98</v>
      </c>
      <c r="G30" s="61" t="s">
        <v>121</v>
      </c>
      <c r="H30" s="25">
        <f>J30</f>
        <v>1161224.0899999999</v>
      </c>
      <c r="I30" s="63"/>
      <c r="J30" s="25">
        <f>K30</f>
        <v>1161224.0899999999</v>
      </c>
      <c r="K30" s="25">
        <f>859582.74+298344.35+3297</f>
        <v>1161224.0899999999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9" customHeight="1" x14ac:dyDescent="0.2">
      <c r="A31" s="31"/>
      <c r="B31" s="20" t="s">
        <v>26</v>
      </c>
      <c r="C31" s="20" t="s">
        <v>51</v>
      </c>
      <c r="D31" s="32" t="s">
        <v>52</v>
      </c>
      <c r="E31" s="33" t="s">
        <v>53</v>
      </c>
      <c r="F31" s="43" t="s">
        <v>96</v>
      </c>
      <c r="G31" s="35" t="s">
        <v>72</v>
      </c>
      <c r="H31" s="25">
        <f>I31+J31</f>
        <v>695800</v>
      </c>
      <c r="I31" s="63"/>
      <c r="J31" s="25">
        <f>K31</f>
        <v>695800</v>
      </c>
      <c r="K31" s="25">
        <f>295800+400000</f>
        <v>695800</v>
      </c>
      <c r="L31" s="36"/>
      <c r="M31" s="37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40" customFormat="1" ht="93.75" customHeight="1" x14ac:dyDescent="0.2">
      <c r="A32" s="31"/>
      <c r="B32" s="20" t="s">
        <v>26</v>
      </c>
      <c r="C32" s="20" t="s">
        <v>51</v>
      </c>
      <c r="D32" s="32" t="s">
        <v>52</v>
      </c>
      <c r="E32" s="33" t="s">
        <v>53</v>
      </c>
      <c r="F32" s="43" t="s">
        <v>100</v>
      </c>
      <c r="G32" s="35" t="s">
        <v>123</v>
      </c>
      <c r="H32" s="25">
        <f>J32</f>
        <v>73742.570000000007</v>
      </c>
      <c r="I32" s="63"/>
      <c r="J32" s="25">
        <f>816096.01-262836.64-479516.8</f>
        <v>73742.570000000007</v>
      </c>
      <c r="K32" s="25">
        <f>J32</f>
        <v>73742.570000000007</v>
      </c>
      <c r="L32" s="36"/>
      <c r="M32" s="37"/>
      <c r="N32" s="38"/>
      <c r="O32" s="39"/>
      <c r="P32" s="36"/>
      <c r="Q32" s="38"/>
      <c r="R32" s="38"/>
      <c r="S32" s="39"/>
      <c r="T32" s="36"/>
      <c r="U32" s="38"/>
      <c r="V32" s="38"/>
      <c r="W32" s="39"/>
      <c r="X32" s="36"/>
      <c r="Y32" s="38"/>
      <c r="Z32" s="38"/>
      <c r="AA32" s="39"/>
      <c r="AB32" s="36"/>
      <c r="AC32" s="38"/>
      <c r="AD32" s="38"/>
      <c r="AE32" s="39"/>
      <c r="AF32" s="36"/>
      <c r="AG32" s="38"/>
      <c r="AH32" s="38"/>
      <c r="AI32" s="39"/>
      <c r="AJ32" s="36"/>
      <c r="AK32" s="38"/>
      <c r="AL32" s="38"/>
      <c r="AM32" s="39"/>
      <c r="AN32" s="36"/>
      <c r="AO32" s="38"/>
      <c r="AP32" s="38"/>
      <c r="AQ32" s="39"/>
      <c r="AR32" s="36"/>
      <c r="AS32" s="38"/>
      <c r="AT32" s="38"/>
      <c r="AU32" s="39"/>
      <c r="AV32" s="36"/>
      <c r="AW32" s="38"/>
      <c r="AX32" s="38"/>
      <c r="AY32" s="39"/>
      <c r="AZ32" s="36"/>
      <c r="BA32" s="38"/>
      <c r="BB32" s="38"/>
      <c r="BC32" s="39"/>
      <c r="BD32" s="36"/>
      <c r="BE32" s="38"/>
      <c r="BF32" s="38"/>
      <c r="BG32" s="39"/>
      <c r="BH32" s="36"/>
      <c r="BI32" s="38"/>
      <c r="BJ32" s="38"/>
      <c r="BK32" s="39"/>
      <c r="BL32" s="36"/>
      <c r="BM32" s="38"/>
      <c r="BN32" s="38"/>
      <c r="BO32" s="39"/>
      <c r="BP32" s="36"/>
      <c r="BQ32" s="38"/>
      <c r="BR32" s="38"/>
      <c r="BS32" s="39"/>
      <c r="BT32" s="36"/>
      <c r="BU32" s="38"/>
      <c r="BV32" s="38"/>
      <c r="BW32" s="39"/>
      <c r="BX32" s="36"/>
      <c r="BY32" s="38"/>
      <c r="BZ32" s="38"/>
      <c r="CA32" s="39"/>
      <c r="CB32" s="36"/>
      <c r="CC32" s="38"/>
      <c r="CD32" s="38"/>
      <c r="CE32" s="39"/>
      <c r="CF32" s="36"/>
      <c r="CG32" s="38"/>
      <c r="CH32" s="38"/>
      <c r="CI32" s="39"/>
      <c r="CJ32" s="36"/>
      <c r="CK32" s="38"/>
      <c r="CL32" s="38"/>
      <c r="CM32" s="39"/>
      <c r="CN32" s="36"/>
      <c r="CO32" s="38"/>
      <c r="CP32" s="38"/>
      <c r="CQ32" s="39"/>
      <c r="CR32" s="36"/>
      <c r="CS32" s="38"/>
      <c r="CT32" s="38"/>
      <c r="CU32" s="39"/>
      <c r="CV32" s="36"/>
      <c r="CW32" s="38"/>
      <c r="CX32" s="38"/>
      <c r="CY32" s="39"/>
      <c r="CZ32" s="36"/>
      <c r="DA32" s="38"/>
      <c r="DB32" s="38"/>
      <c r="DC32" s="39"/>
      <c r="DD32" s="36"/>
      <c r="DE32" s="38"/>
      <c r="DF32" s="38"/>
      <c r="DG32" s="39"/>
      <c r="DH32" s="36"/>
      <c r="DI32" s="38"/>
      <c r="DJ32" s="38"/>
      <c r="DK32" s="39"/>
      <c r="DL32" s="36"/>
      <c r="DM32" s="38"/>
      <c r="DN32" s="38"/>
      <c r="DO32" s="39"/>
      <c r="DP32" s="36"/>
      <c r="DQ32" s="38"/>
      <c r="DR32" s="38"/>
      <c r="DS32" s="39"/>
      <c r="DT32" s="36"/>
      <c r="DU32" s="38"/>
      <c r="DV32" s="38"/>
      <c r="DW32" s="39"/>
      <c r="DX32" s="36"/>
      <c r="DY32" s="38"/>
      <c r="DZ32" s="38"/>
      <c r="EA32" s="39"/>
      <c r="EB32" s="36"/>
      <c r="EC32" s="38"/>
      <c r="ED32" s="38"/>
      <c r="EE32" s="39"/>
      <c r="EF32" s="36"/>
      <c r="EG32" s="38"/>
      <c r="EH32" s="38"/>
      <c r="EI32" s="39"/>
      <c r="EJ32" s="36"/>
      <c r="EK32" s="38"/>
      <c r="EL32" s="38"/>
      <c r="EM32" s="39"/>
      <c r="EN32" s="36"/>
      <c r="EO32" s="38"/>
      <c r="EP32" s="38"/>
      <c r="EQ32" s="39"/>
      <c r="ER32" s="36"/>
      <c r="ES32" s="38"/>
      <c r="ET32" s="38"/>
      <c r="EU32" s="39"/>
      <c r="EV32" s="36"/>
    </row>
    <row r="33" spans="1:152" s="40" customFormat="1" ht="93.75" customHeight="1" x14ac:dyDescent="0.2">
      <c r="A33" s="31"/>
      <c r="B33" s="20" t="s">
        <v>28</v>
      </c>
      <c r="C33" s="20" t="s">
        <v>55</v>
      </c>
      <c r="D33" s="32" t="s">
        <v>56</v>
      </c>
      <c r="E33" s="42" t="s">
        <v>57</v>
      </c>
      <c r="F33" s="41" t="s">
        <v>98</v>
      </c>
      <c r="G33" s="61" t="s">
        <v>121</v>
      </c>
      <c r="H33" s="25">
        <f t="shared" si="1"/>
        <v>235242.64</v>
      </c>
      <c r="I33" s="64">
        <v>235242.64</v>
      </c>
      <c r="J33" s="25"/>
      <c r="K33" s="25"/>
      <c r="L33" s="36"/>
      <c r="M33" s="38"/>
      <c r="N33" s="38"/>
      <c r="O33" s="39"/>
      <c r="P33" s="36"/>
      <c r="Q33" s="38"/>
      <c r="R33" s="38"/>
      <c r="S33" s="39"/>
      <c r="T33" s="36"/>
      <c r="U33" s="38"/>
      <c r="V33" s="38"/>
      <c r="W33" s="39"/>
      <c r="X33" s="36"/>
      <c r="Y33" s="38"/>
      <c r="Z33" s="38"/>
      <c r="AA33" s="39"/>
      <c r="AB33" s="36"/>
      <c r="AC33" s="38"/>
      <c r="AD33" s="38"/>
      <c r="AE33" s="39"/>
      <c r="AF33" s="36"/>
      <c r="AG33" s="38"/>
      <c r="AH33" s="38"/>
      <c r="AI33" s="39"/>
      <c r="AJ33" s="36"/>
      <c r="AK33" s="38"/>
      <c r="AL33" s="38"/>
      <c r="AM33" s="39"/>
      <c r="AN33" s="36"/>
      <c r="AO33" s="38"/>
      <c r="AP33" s="38"/>
      <c r="AQ33" s="39"/>
      <c r="AR33" s="36"/>
      <c r="AS33" s="38"/>
      <c r="AT33" s="38"/>
      <c r="AU33" s="39"/>
      <c r="AV33" s="36"/>
      <c r="AW33" s="38"/>
      <c r="AX33" s="38"/>
      <c r="AY33" s="39"/>
      <c r="AZ33" s="36"/>
      <c r="BA33" s="38"/>
      <c r="BB33" s="38"/>
      <c r="BC33" s="39"/>
      <c r="BD33" s="36"/>
      <c r="BE33" s="38"/>
      <c r="BF33" s="38"/>
      <c r="BG33" s="39"/>
      <c r="BH33" s="36"/>
      <c r="BI33" s="38"/>
      <c r="BJ33" s="38"/>
      <c r="BK33" s="39"/>
      <c r="BL33" s="36"/>
      <c r="BM33" s="38"/>
      <c r="BN33" s="38"/>
      <c r="BO33" s="39"/>
      <c r="BP33" s="36"/>
      <c r="BQ33" s="38"/>
      <c r="BR33" s="38"/>
      <c r="BS33" s="39"/>
      <c r="BT33" s="36"/>
      <c r="BU33" s="38"/>
      <c r="BV33" s="38"/>
      <c r="BW33" s="39"/>
      <c r="BX33" s="36"/>
      <c r="BY33" s="38"/>
      <c r="BZ33" s="38"/>
      <c r="CA33" s="39"/>
      <c r="CB33" s="36"/>
      <c r="CC33" s="38"/>
      <c r="CD33" s="38"/>
      <c r="CE33" s="39"/>
      <c r="CF33" s="36"/>
      <c r="CG33" s="38"/>
      <c r="CH33" s="38"/>
      <c r="CI33" s="39"/>
      <c r="CJ33" s="36"/>
      <c r="CK33" s="38"/>
      <c r="CL33" s="38"/>
      <c r="CM33" s="39"/>
      <c r="CN33" s="36"/>
      <c r="CO33" s="38"/>
      <c r="CP33" s="38"/>
      <c r="CQ33" s="39"/>
      <c r="CR33" s="36"/>
      <c r="CS33" s="38"/>
      <c r="CT33" s="38"/>
      <c r="CU33" s="39"/>
      <c r="CV33" s="36"/>
      <c r="CW33" s="38"/>
      <c r="CX33" s="38"/>
      <c r="CY33" s="39"/>
      <c r="CZ33" s="36"/>
      <c r="DA33" s="38"/>
      <c r="DB33" s="38"/>
      <c r="DC33" s="39"/>
      <c r="DD33" s="36"/>
      <c r="DE33" s="38"/>
      <c r="DF33" s="38"/>
      <c r="DG33" s="39"/>
      <c r="DH33" s="36"/>
      <c r="DI33" s="38"/>
      <c r="DJ33" s="38"/>
      <c r="DK33" s="39"/>
      <c r="DL33" s="36"/>
      <c r="DM33" s="38"/>
      <c r="DN33" s="38"/>
      <c r="DO33" s="39"/>
      <c r="DP33" s="36"/>
      <c r="DQ33" s="38"/>
      <c r="DR33" s="38"/>
      <c r="DS33" s="39"/>
      <c r="DT33" s="36"/>
      <c r="DU33" s="38"/>
      <c r="DV33" s="38"/>
      <c r="DW33" s="39"/>
      <c r="DX33" s="36"/>
      <c r="DY33" s="38"/>
      <c r="DZ33" s="38"/>
      <c r="EA33" s="39"/>
      <c r="EB33" s="36"/>
      <c r="EC33" s="38"/>
      <c r="ED33" s="38"/>
      <c r="EE33" s="39"/>
      <c r="EF33" s="36"/>
      <c r="EG33" s="38"/>
      <c r="EH33" s="38"/>
      <c r="EI33" s="39"/>
      <c r="EJ33" s="36"/>
      <c r="EK33" s="38"/>
      <c r="EL33" s="38"/>
      <c r="EM33" s="39"/>
      <c r="EN33" s="36"/>
      <c r="EO33" s="38"/>
      <c r="EP33" s="38"/>
      <c r="EQ33" s="39"/>
      <c r="ER33" s="36"/>
      <c r="ES33" s="38"/>
      <c r="ET33" s="38"/>
      <c r="EU33" s="39"/>
      <c r="EV33" s="36"/>
    </row>
    <row r="34" spans="1:152" s="30" customFormat="1" ht="58.5" customHeight="1" x14ac:dyDescent="0.3">
      <c r="A34" s="28"/>
      <c r="B34" s="20" t="s">
        <v>29</v>
      </c>
      <c r="C34" s="20" t="s">
        <v>58</v>
      </c>
      <c r="D34" s="32" t="s">
        <v>54</v>
      </c>
      <c r="E34" s="33" t="s">
        <v>59</v>
      </c>
      <c r="F34" s="41" t="s">
        <v>98</v>
      </c>
      <c r="G34" s="61" t="s">
        <v>89</v>
      </c>
      <c r="H34" s="25">
        <f t="shared" si="1"/>
        <v>2038173</v>
      </c>
      <c r="I34" s="64"/>
      <c r="J34" s="25">
        <f t="shared" ref="J34" si="2">K34</f>
        <v>2038173</v>
      </c>
      <c r="K34" s="25">
        <v>2038173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58.5" customHeight="1" x14ac:dyDescent="0.3">
      <c r="A35" s="28"/>
      <c r="B35" s="20" t="s">
        <v>109</v>
      </c>
      <c r="C35" s="20" t="s">
        <v>110</v>
      </c>
      <c r="D35" s="20" t="s">
        <v>111</v>
      </c>
      <c r="E35" s="20" t="s">
        <v>112</v>
      </c>
      <c r="F35" s="41" t="s">
        <v>113</v>
      </c>
      <c r="G35" s="66" t="s">
        <v>124</v>
      </c>
      <c r="H35" s="25">
        <f>I35</f>
        <v>189386</v>
      </c>
      <c r="I35" s="64">
        <v>189386</v>
      </c>
      <c r="J35" s="25"/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58.5" customHeight="1" x14ac:dyDescent="0.3">
      <c r="A36" s="28"/>
      <c r="B36" s="20" t="s">
        <v>30</v>
      </c>
      <c r="C36" s="20" t="s">
        <v>60</v>
      </c>
      <c r="D36" s="44" t="s">
        <v>61</v>
      </c>
      <c r="E36" s="45" t="s">
        <v>62</v>
      </c>
      <c r="F36" s="41" t="s">
        <v>113</v>
      </c>
      <c r="G36" s="66" t="s">
        <v>124</v>
      </c>
      <c r="H36" s="25">
        <f>I36</f>
        <v>10614</v>
      </c>
      <c r="I36" s="64">
        <v>10614</v>
      </c>
      <c r="J36" s="25"/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3.5" customHeight="1" x14ac:dyDescent="0.3">
      <c r="A37" s="28"/>
      <c r="B37" s="20" t="s">
        <v>30</v>
      </c>
      <c r="C37" s="20" t="s">
        <v>60</v>
      </c>
      <c r="D37" s="44" t="s">
        <v>61</v>
      </c>
      <c r="E37" s="45" t="s">
        <v>62</v>
      </c>
      <c r="F37" s="62" t="s">
        <v>93</v>
      </c>
      <c r="G37" s="61" t="s">
        <v>85</v>
      </c>
      <c r="H37" s="25">
        <f t="shared" si="1"/>
        <v>294724</v>
      </c>
      <c r="I37" s="64">
        <v>294724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79.5" customHeight="1" x14ac:dyDescent="0.3">
      <c r="A38" s="28"/>
      <c r="B38" s="20" t="s">
        <v>31</v>
      </c>
      <c r="C38" s="20" t="s">
        <v>63</v>
      </c>
      <c r="D38" s="44" t="s">
        <v>64</v>
      </c>
      <c r="E38" s="45" t="s">
        <v>65</v>
      </c>
      <c r="F38" s="46" t="s">
        <v>100</v>
      </c>
      <c r="G38" s="61" t="s">
        <v>123</v>
      </c>
      <c r="H38" s="25">
        <f t="shared" si="1"/>
        <v>45283.01</v>
      </c>
      <c r="I38" s="64"/>
      <c r="J38" s="25">
        <v>45283.01</v>
      </c>
      <c r="K38" s="2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79.5" customHeight="1" x14ac:dyDescent="0.3">
      <c r="A39" s="28"/>
      <c r="B39" s="20" t="s">
        <v>32</v>
      </c>
      <c r="C39" s="20" t="s">
        <v>66</v>
      </c>
      <c r="D39" s="44" t="s">
        <v>67</v>
      </c>
      <c r="E39" s="45" t="s">
        <v>68</v>
      </c>
      <c r="F39" s="46" t="s">
        <v>101</v>
      </c>
      <c r="G39" s="61" t="s">
        <v>125</v>
      </c>
      <c r="H39" s="25">
        <f t="shared" si="1"/>
        <v>928788.51</v>
      </c>
      <c r="I39" s="64">
        <f>778788.51+150000</f>
        <v>928788.51</v>
      </c>
      <c r="J39" s="25"/>
      <c r="K39" s="25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79.5" customHeight="1" x14ac:dyDescent="0.3">
      <c r="A40" s="28"/>
      <c r="B40" s="20" t="s">
        <v>105</v>
      </c>
      <c r="C40" s="20" t="s">
        <v>106</v>
      </c>
      <c r="D40" s="20" t="s">
        <v>67</v>
      </c>
      <c r="E40" s="20" t="s">
        <v>107</v>
      </c>
      <c r="F40" s="46" t="s">
        <v>101</v>
      </c>
      <c r="G40" s="61" t="s">
        <v>121</v>
      </c>
      <c r="H40" s="25">
        <f>I40</f>
        <v>5000</v>
      </c>
      <c r="I40" s="64">
        <v>5000</v>
      </c>
      <c r="J40" s="25"/>
      <c r="K40" s="25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51" customFormat="1" ht="18.75" customHeight="1" x14ac:dyDescent="0.3">
      <c r="A41" s="28"/>
      <c r="B41" s="47" t="s">
        <v>17</v>
      </c>
      <c r="C41" s="47" t="s">
        <v>17</v>
      </c>
      <c r="D41" s="48" t="s">
        <v>17</v>
      </c>
      <c r="E41" s="42" t="s">
        <v>7</v>
      </c>
      <c r="F41" s="58" t="s">
        <v>17</v>
      </c>
      <c r="G41" s="49" t="s">
        <v>17</v>
      </c>
      <c r="H41" s="49">
        <f t="shared" ref="H41:J41" si="3">SUM(H14:H40)</f>
        <v>15919485.52</v>
      </c>
      <c r="I41" s="49">
        <f t="shared" si="3"/>
        <v>7776056.8799999999</v>
      </c>
      <c r="J41" s="49">
        <f t="shared" si="3"/>
        <v>8143428.6400000006</v>
      </c>
      <c r="K41" s="49">
        <f>SUM(K14:K40)</f>
        <v>8098145.6300000008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</row>
    <row r="42" spans="1:152" ht="12.75" hidden="1" customHeight="1" x14ac:dyDescent="0.3">
      <c r="F42" s="52" t="s">
        <v>19</v>
      </c>
    </row>
    <row r="43" spans="1:152" ht="12.75" hidden="1" customHeight="1" x14ac:dyDescent="0.3">
      <c r="F43" s="52" t="s">
        <v>20</v>
      </c>
    </row>
    <row r="44" spans="1:152" ht="18.75" x14ac:dyDescent="0.3">
      <c r="F44" s="52"/>
    </row>
    <row r="45" spans="1:152" s="51" customFormat="1" ht="18.75" x14ac:dyDescent="0.3">
      <c r="A45" s="28"/>
      <c r="B45" s="53"/>
      <c r="C45" s="28"/>
      <c r="D45" s="28"/>
      <c r="E45" s="54"/>
      <c r="F45" s="54"/>
      <c r="G45" s="55"/>
      <c r="H45" s="55"/>
      <c r="I45" s="55"/>
      <c r="J45" s="55"/>
      <c r="K45" s="55"/>
      <c r="L45" s="55"/>
      <c r="M45" s="54"/>
      <c r="N45" s="54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</row>
    <row r="46" spans="1:152" x14ac:dyDescent="0.2">
      <c r="H46" s="56"/>
    </row>
    <row r="47" spans="1:152" x14ac:dyDescent="0.2">
      <c r="K47" s="56"/>
    </row>
    <row r="48" spans="1:152" x14ac:dyDescent="0.2">
      <c r="I48" s="9"/>
      <c r="J48" s="9"/>
      <c r="K48" s="9"/>
    </row>
    <row r="49" spans="5:6" ht="18.75" x14ac:dyDescent="0.3">
      <c r="E49" s="28" t="s">
        <v>69</v>
      </c>
      <c r="F49" s="59" t="s">
        <v>108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B7:K7"/>
    <mergeCell ref="H3:J3"/>
  </mergeCells>
  <pageMargins left="0.39370078740157483" right="0.39370078740157483" top="0" bottom="0" header="0" footer="0"/>
  <pageSetup paperSize="9" scale="4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2020-04-15T10:59:50Z</cp:lastPrinted>
  <dcterms:created xsi:type="dcterms:W3CDTF">2018-11-29T08:12:20Z</dcterms:created>
  <dcterms:modified xsi:type="dcterms:W3CDTF">2020-04-15T10:59:51Z</dcterms:modified>
</cp:coreProperties>
</file>