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лютий\виконання бюджет\"/>
    </mc:Choice>
  </mc:AlternateContent>
  <bookViews>
    <workbookView xWindow="0" yWindow="0" windowWidth="28800" windowHeight="11835"/>
  </bookViews>
  <sheets>
    <sheet name="с.ф." sheetId="1" r:id="rId1"/>
  </sheets>
  <definedNames>
    <definedName name="_xlnm.Print_Area" localSheetId="0">с.ф.!$A$1:$E$38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E25" i="1"/>
  <c r="D25" i="1"/>
  <c r="E24" i="1"/>
  <c r="D24" i="1"/>
  <c r="E23" i="1"/>
  <c r="D23" i="1"/>
  <c r="D22" i="1"/>
  <c r="B22" i="1"/>
  <c r="E22" i="1" s="1"/>
  <c r="C21" i="1"/>
  <c r="E15" i="1"/>
  <c r="E14" i="1"/>
  <c r="E13" i="1"/>
  <c r="D13" i="1"/>
  <c r="E12" i="1"/>
  <c r="D12" i="1"/>
  <c r="E11" i="1"/>
  <c r="D11" i="1"/>
  <c r="E10" i="1"/>
  <c r="D10" i="1"/>
  <c r="C9" i="1"/>
  <c r="E9" i="1" s="1"/>
  <c r="B9" i="1"/>
  <c r="D9" i="1" s="1"/>
  <c r="C8" i="1"/>
  <c r="C16" i="1" s="1"/>
  <c r="B8" i="1"/>
  <c r="B21" i="1" s="1"/>
  <c r="B28" i="1" s="1"/>
  <c r="D21" i="1" l="1"/>
  <c r="C18" i="1"/>
  <c r="C29" i="1" s="1"/>
  <c r="D8" i="1"/>
  <c r="B16" i="1"/>
  <c r="D16" i="1" s="1"/>
  <c r="E21" i="1"/>
  <c r="E28" i="1" s="1"/>
  <c r="C28" i="1"/>
  <c r="D28" i="1" s="1"/>
  <c r="E8" i="1"/>
  <c r="E16" i="1" s="1"/>
</calcChain>
</file>

<file path=xl/comments1.xml><?xml version="1.0" encoding="utf-8"?>
<comments xmlns="http://schemas.openxmlformats.org/spreadsheetml/2006/main">
  <authors>
    <author>Aleksandr</author>
  </authors>
  <commentList>
    <comment ref="H28" authorId="0" shapeId="0">
      <text>
        <r>
          <rPr>
            <b/>
            <sz val="9"/>
            <color indexed="81"/>
            <rFont val="Tahoma"/>
            <family val="2"/>
            <charset val="204"/>
          </rPr>
          <t>Aleksandr:</t>
        </r>
        <r>
          <rPr>
            <sz val="9"/>
            <color indexed="81"/>
            <rFont val="Tahoma"/>
            <family val="2"/>
            <charset val="204"/>
          </rPr>
          <t xml:space="preserve">
Скрыта строка</t>
        </r>
      </text>
    </comment>
  </commentList>
</comments>
</file>

<file path=xl/sharedStrings.xml><?xml version="1.0" encoding="utf-8"?>
<sst xmlns="http://schemas.openxmlformats.org/spreadsheetml/2006/main" count="39" uniqueCount="33">
  <si>
    <t>Додаток 2</t>
  </si>
  <si>
    <t>Звіт про виконання спеціального фонду селищного бюджету за 2019 рік</t>
  </si>
  <si>
    <t>(грн.)</t>
  </si>
  <si>
    <t xml:space="preserve">Найменування </t>
  </si>
  <si>
    <t>Уточнений план на рік</t>
  </si>
  <si>
    <t>Виконано (касові видатки)</t>
  </si>
  <si>
    <t>% виконання до плану</t>
  </si>
  <si>
    <t>Відхилення (+,-)</t>
  </si>
  <si>
    <t>ДОХОДИ</t>
  </si>
  <si>
    <t>Спеціальний фонд</t>
  </si>
  <si>
    <t>Власні надходження бюджетних установ і організацій</t>
  </si>
  <si>
    <t>Бюджет розвитку, в тч:</t>
  </si>
  <si>
    <t xml:space="preserve">Надходження від продажу землі </t>
  </si>
  <si>
    <t>Кошти від відчуження майна, що належить Автономній Республіці Крим та майна, що перебуває в комунальній власності  </t>
  </si>
  <si>
    <t>Надходження з загального фонду селищного бюджету</t>
  </si>
  <si>
    <t>Надходження до фонду охорони навколишнього природного середовища</t>
  </si>
  <si>
    <t>Податок з власників транспортних засобів</t>
  </si>
  <si>
    <t>Надходження коштів від відшкодування втрат сільськогосподарського і лісового господарства</t>
  </si>
  <si>
    <t>Всього спеціальний фонд доходів</t>
  </si>
  <si>
    <t>Залишок на 01.01.2019р.</t>
  </si>
  <si>
    <t>Х</t>
  </si>
  <si>
    <t>Всього доходів спеціального фонду з урахуванням залишку</t>
  </si>
  <si>
    <t>ВИДАТКИ</t>
  </si>
  <si>
    <t>Видатки бюджетних установ (за рахунок власних надходжень)</t>
  </si>
  <si>
    <t>Бюджет розвитку</t>
  </si>
  <si>
    <t>Ремонт та утримання доріг</t>
  </si>
  <si>
    <t>Охорона навколишнього природного середовища</t>
  </si>
  <si>
    <t>Залишки на реєстраційних рахунках</t>
  </si>
  <si>
    <t>Видатки спеціального фонду, всього</t>
  </si>
  <si>
    <t>Залишок на 01.01.2020р.</t>
  </si>
  <si>
    <t>Заступник селищного голови з фінансових питань</t>
  </si>
  <si>
    <t>Тетяна Левошич</t>
  </si>
  <si>
    <t>до рішення сесії селищної ради від 14.02.2020 року №1257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</si>
</sst>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indexed="10"/>
      <name val="Arial Cyr"/>
      <charset val="204"/>
    </font>
    <font>
      <sz val="12"/>
      <color indexed="10"/>
      <name val="Arial Cyr"/>
      <charset val="204"/>
    </font>
    <font>
      <sz val="10"/>
      <color rgb="FFFFFF00"/>
      <name val="Arial Cyr"/>
      <charset val="204"/>
    </font>
    <font>
      <b/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left" wrapText="1"/>
    </xf>
    <xf numFmtId="4" fontId="4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 wrapText="1"/>
    </xf>
    <xf numFmtId="0" fontId="4" fillId="0" borderId="10" xfId="0" applyFont="1" applyBorder="1" applyAlignment="1">
      <alignment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3" fillId="0" borderId="10" xfId="0" applyFont="1" applyBorder="1" applyAlignment="1">
      <alignment wrapText="1"/>
    </xf>
    <xf numFmtId="4" fontId="3" fillId="2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13" xfId="0" applyFont="1" applyBorder="1" applyAlignment="1">
      <alignment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2" fontId="5" fillId="0" borderId="0" xfId="0" applyNumberFormat="1" applyFont="1" applyAlignment="1">
      <alignment wrapText="1"/>
    </xf>
    <xf numFmtId="4" fontId="4" fillId="2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4" fontId="4" fillId="0" borderId="18" xfId="0" applyNumberFormat="1" applyFont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2" fontId="0" fillId="0" borderId="0" xfId="0" applyNumberFormat="1"/>
    <xf numFmtId="2" fontId="7" fillId="4" borderId="0" xfId="0" applyNumberFormat="1" applyFont="1" applyFill="1"/>
    <xf numFmtId="10" fontId="8" fillId="0" borderId="0" xfId="0" applyNumberFormat="1" applyFont="1"/>
    <xf numFmtId="4" fontId="0" fillId="0" borderId="0" xfId="0" applyNumberForma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8"/>
  <sheetViews>
    <sheetView tabSelected="1" view="pageBreakPreview" zoomScaleNormal="100" zoomScaleSheetLayoutView="100" workbookViewId="0">
      <selection activeCell="C28" sqref="C28"/>
    </sheetView>
  </sheetViews>
  <sheetFormatPr defaultRowHeight="12.75" x14ac:dyDescent="0.2"/>
  <cols>
    <col min="1" max="1" width="55.28515625" customWidth="1"/>
    <col min="2" max="2" width="15.85546875" style="1" customWidth="1"/>
    <col min="3" max="3" width="16.28515625" style="1" customWidth="1"/>
    <col min="4" max="4" width="15.42578125" style="1" customWidth="1"/>
    <col min="5" max="5" width="17.140625" style="1" customWidth="1"/>
    <col min="7" max="7" width="14.5703125" customWidth="1"/>
    <col min="8" max="8" width="13.42578125" bestFit="1" customWidth="1"/>
  </cols>
  <sheetData>
    <row r="1" spans="1:8" x14ac:dyDescent="0.2">
      <c r="D1" s="57" t="s">
        <v>0</v>
      </c>
      <c r="E1" s="58"/>
      <c r="F1" s="2"/>
    </row>
    <row r="2" spans="1:8" ht="39.75" customHeight="1" x14ac:dyDescent="0.2">
      <c r="D2" s="57" t="s">
        <v>32</v>
      </c>
      <c r="E2" s="58"/>
      <c r="F2" s="2"/>
    </row>
    <row r="3" spans="1:8" ht="38.25" customHeight="1" x14ac:dyDescent="0.25">
      <c r="A3" s="59" t="s">
        <v>1</v>
      </c>
      <c r="B3" s="59"/>
      <c r="C3" s="59"/>
      <c r="D3" s="59"/>
      <c r="E3" s="59"/>
    </row>
    <row r="4" spans="1:8" ht="35.25" customHeight="1" thickBot="1" x14ac:dyDescent="0.25">
      <c r="A4" s="3"/>
      <c r="B4" s="4"/>
      <c r="C4" s="4"/>
      <c r="E4" s="5" t="s">
        <v>2</v>
      </c>
    </row>
    <row r="5" spans="1:8" ht="63" customHeight="1" thickBot="1" x14ac:dyDescent="0.25">
      <c r="A5" s="6" t="s">
        <v>3</v>
      </c>
      <c r="B5" s="7" t="s">
        <v>4</v>
      </c>
      <c r="C5" s="7" t="s">
        <v>5</v>
      </c>
      <c r="D5" s="7" t="s">
        <v>6</v>
      </c>
      <c r="E5" s="8" t="s">
        <v>7</v>
      </c>
    </row>
    <row r="6" spans="1:8" ht="24" customHeight="1" thickBot="1" x14ac:dyDescent="0.3">
      <c r="A6" s="60" t="s">
        <v>8</v>
      </c>
      <c r="B6" s="61"/>
      <c r="C6" s="61"/>
      <c r="D6" s="61"/>
      <c r="E6" s="62"/>
    </row>
    <row r="7" spans="1:8" ht="18" customHeight="1" x14ac:dyDescent="0.25">
      <c r="A7" s="63" t="s">
        <v>9</v>
      </c>
      <c r="B7" s="64"/>
      <c r="C7" s="64"/>
      <c r="D7" s="64"/>
      <c r="E7" s="65"/>
    </row>
    <row r="8" spans="1:8" s="14" customFormat="1" ht="33" customHeight="1" x14ac:dyDescent="0.2">
      <c r="A8" s="9" t="s">
        <v>10</v>
      </c>
      <c r="B8" s="10">
        <f>521030.15+40171.7</f>
        <v>561201.85</v>
      </c>
      <c r="C8" s="11">
        <f>38994.2+529248.32</f>
        <v>568242.5199999999</v>
      </c>
      <c r="D8" s="12">
        <f>C8/B8*100</f>
        <v>101.25456999117162</v>
      </c>
      <c r="E8" s="13">
        <f t="shared" ref="E8:E15" si="0">C8-B8</f>
        <v>7040.6699999999255</v>
      </c>
    </row>
    <row r="9" spans="1:8" s="17" customFormat="1" ht="25.5" customHeight="1" x14ac:dyDescent="0.2">
      <c r="A9" s="15" t="s">
        <v>11</v>
      </c>
      <c r="B9" s="16">
        <f>SUM(B10:B12)</f>
        <v>17162096.539999999</v>
      </c>
      <c r="C9" s="16">
        <f>C10+C12+C11</f>
        <v>7730305.6899999995</v>
      </c>
      <c r="D9" s="12">
        <f>C9/B9*100</f>
        <v>45.042898296154206</v>
      </c>
      <c r="E9" s="13">
        <f t="shared" si="0"/>
        <v>-9431790.8499999996</v>
      </c>
      <c r="G9" s="18"/>
    </row>
    <row r="10" spans="1:8" s="17" customFormat="1" ht="23.25" customHeight="1" x14ac:dyDescent="0.2">
      <c r="A10" s="9" t="s">
        <v>12</v>
      </c>
      <c r="B10" s="19">
        <v>281755.07</v>
      </c>
      <c r="C10" s="20">
        <v>419173.77</v>
      </c>
      <c r="D10" s="12">
        <f>C10/B10*100</f>
        <v>148.77239653575711</v>
      </c>
      <c r="E10" s="13">
        <f t="shared" si="0"/>
        <v>137418.70000000001</v>
      </c>
    </row>
    <row r="11" spans="1:8" s="17" customFormat="1" ht="44.25" customHeight="1" x14ac:dyDescent="0.2">
      <c r="A11" s="9" t="s">
        <v>13</v>
      </c>
      <c r="B11" s="19">
        <v>11730</v>
      </c>
      <c r="C11" s="20">
        <v>40316.1</v>
      </c>
      <c r="D11" s="12">
        <f>C11/B11*100</f>
        <v>343.70076726342711</v>
      </c>
      <c r="E11" s="13">
        <f t="shared" si="0"/>
        <v>28586.1</v>
      </c>
    </row>
    <row r="12" spans="1:8" s="17" customFormat="1" ht="34.5" customHeight="1" x14ac:dyDescent="0.2">
      <c r="A12" s="9" t="s">
        <v>14</v>
      </c>
      <c r="B12" s="21">
        <v>16868611.469999999</v>
      </c>
      <c r="C12" s="21">
        <v>7270815.8200000003</v>
      </c>
      <c r="D12" s="12">
        <f>(C12/B12)*100</f>
        <v>43.102633746297322</v>
      </c>
      <c r="E12" s="13">
        <f t="shared" si="0"/>
        <v>-9597795.6499999985</v>
      </c>
      <c r="H12" s="22"/>
    </row>
    <row r="13" spans="1:8" s="17" customFormat="1" ht="32.25" customHeight="1" x14ac:dyDescent="0.2">
      <c r="A13" s="9" t="s">
        <v>15</v>
      </c>
      <c r="B13" s="21">
        <v>22500</v>
      </c>
      <c r="C13" s="21">
        <v>18468.96</v>
      </c>
      <c r="D13" s="12">
        <f>C13/B13*100</f>
        <v>82.084266666666664</v>
      </c>
      <c r="E13" s="13">
        <f t="shared" si="0"/>
        <v>-4031.0400000000009</v>
      </c>
    </row>
    <row r="14" spans="1:8" s="17" customFormat="1" ht="23.25" hidden="1" customHeight="1" x14ac:dyDescent="0.2">
      <c r="A14" s="9" t="s">
        <v>16</v>
      </c>
      <c r="B14" s="19">
        <v>0</v>
      </c>
      <c r="C14" s="20">
        <v>0</v>
      </c>
      <c r="D14" s="12">
        <v>0</v>
      </c>
      <c r="E14" s="13">
        <f t="shared" si="0"/>
        <v>0</v>
      </c>
    </row>
    <row r="15" spans="1:8" s="14" customFormat="1" ht="34.5" hidden="1" customHeight="1" x14ac:dyDescent="0.2">
      <c r="A15" s="23" t="s">
        <v>17</v>
      </c>
      <c r="B15" s="20">
        <v>0</v>
      </c>
      <c r="C15" s="24">
        <v>0</v>
      </c>
      <c r="D15" s="12">
        <v>0</v>
      </c>
      <c r="E15" s="16">
        <f t="shared" si="0"/>
        <v>0</v>
      </c>
      <c r="F15" s="25"/>
      <c r="G15" s="26"/>
    </row>
    <row r="16" spans="1:8" s="14" customFormat="1" ht="36.75" customHeight="1" x14ac:dyDescent="0.25">
      <c r="A16" s="27" t="s">
        <v>18</v>
      </c>
      <c r="B16" s="28">
        <f>B8+B9</f>
        <v>17723298.390000001</v>
      </c>
      <c r="C16" s="28">
        <f>C8+C9+C13</f>
        <v>8317017.169999999</v>
      </c>
      <c r="D16" s="12">
        <f>C16/B16*100</f>
        <v>46.927027842022348</v>
      </c>
      <c r="E16" s="28">
        <f>SUM(E8:E9,E13:E14)</f>
        <v>-9428781.2199999988</v>
      </c>
      <c r="F16" s="29"/>
      <c r="G16" s="29"/>
    </row>
    <row r="17" spans="1:8" s="14" customFormat="1" ht="23.25" customHeight="1" x14ac:dyDescent="0.2">
      <c r="A17" s="9" t="s">
        <v>19</v>
      </c>
      <c r="B17" s="20" t="s">
        <v>20</v>
      </c>
      <c r="C17" s="20">
        <v>71336.53</v>
      </c>
      <c r="D17" s="30" t="s">
        <v>20</v>
      </c>
      <c r="E17" s="31"/>
      <c r="H17" s="32"/>
    </row>
    <row r="18" spans="1:8" s="14" customFormat="1" ht="33.75" customHeight="1" thickBot="1" x14ac:dyDescent="0.3">
      <c r="A18" s="33" t="s">
        <v>21</v>
      </c>
      <c r="B18" s="34"/>
      <c r="C18" s="35">
        <f>C16+C17</f>
        <v>8388353.6999999993</v>
      </c>
      <c r="D18" s="36"/>
      <c r="E18" s="37"/>
    </row>
    <row r="19" spans="1:8" s="14" customFormat="1" ht="27" customHeight="1" thickBot="1" x14ac:dyDescent="0.3">
      <c r="A19" s="66" t="s">
        <v>22</v>
      </c>
      <c r="B19" s="67"/>
      <c r="C19" s="67"/>
      <c r="D19" s="67"/>
      <c r="E19" s="68"/>
    </row>
    <row r="20" spans="1:8" s="14" customFormat="1" ht="27" customHeight="1" x14ac:dyDescent="0.25">
      <c r="A20" s="53" t="s">
        <v>9</v>
      </c>
      <c r="B20" s="54"/>
      <c r="C20" s="54"/>
      <c r="D20" s="54"/>
      <c r="E20" s="55"/>
    </row>
    <row r="21" spans="1:8" s="38" customFormat="1" ht="32.25" customHeight="1" x14ac:dyDescent="0.2">
      <c r="A21" s="9" t="s">
        <v>23</v>
      </c>
      <c r="B21" s="10">
        <f>B8</f>
        <v>561201.85</v>
      </c>
      <c r="C21" s="11">
        <f>40171.7+468100.43</f>
        <v>508272.13</v>
      </c>
      <c r="D21" s="12">
        <f>C21/B21*100</f>
        <v>90.568505788068947</v>
      </c>
      <c r="E21" s="13">
        <f>C21-B21</f>
        <v>-52929.719999999972</v>
      </c>
    </row>
    <row r="22" spans="1:8" s="38" customFormat="1" ht="21" customHeight="1" x14ac:dyDescent="0.2">
      <c r="A22" s="9" t="s">
        <v>24</v>
      </c>
      <c r="B22" s="20">
        <f>17191028.19-22500</f>
        <v>17168528.190000001</v>
      </c>
      <c r="C22" s="20">
        <v>7693230.3399999999</v>
      </c>
      <c r="D22" s="12">
        <f t="shared" ref="D22:D28" si="1">C22/B22*100</f>
        <v>44.81007489320492</v>
      </c>
      <c r="E22" s="13">
        <f>C22-B22</f>
        <v>-9475297.8500000015</v>
      </c>
      <c r="G22" s="39"/>
      <c r="H22" s="40"/>
    </row>
    <row r="23" spans="1:8" s="38" customFormat="1" ht="21" hidden="1" customHeight="1" x14ac:dyDescent="0.2">
      <c r="A23" s="9" t="s">
        <v>25</v>
      </c>
      <c r="B23" s="20"/>
      <c r="C23" s="20"/>
      <c r="D23" s="12" t="e">
        <f t="shared" si="1"/>
        <v>#DIV/0!</v>
      </c>
      <c r="E23" s="13">
        <f>C23-B23</f>
        <v>0</v>
      </c>
      <c r="G23" s="40"/>
      <c r="H23" s="40"/>
    </row>
    <row r="24" spans="1:8" s="38" customFormat="1" ht="19.5" hidden="1" customHeight="1" x14ac:dyDescent="0.2">
      <c r="A24" s="9" t="s">
        <v>26</v>
      </c>
      <c r="B24" s="20"/>
      <c r="C24" s="20"/>
      <c r="D24" s="12" t="e">
        <f t="shared" si="1"/>
        <v>#DIV/0!</v>
      </c>
      <c r="E24" s="13">
        <f>C24-B24</f>
        <v>0</v>
      </c>
    </row>
    <row r="25" spans="1:8" s="38" customFormat="1" ht="19.5" customHeight="1" x14ac:dyDescent="0.2">
      <c r="A25" s="9" t="s">
        <v>26</v>
      </c>
      <c r="B25" s="20">
        <v>22500</v>
      </c>
      <c r="C25" s="20">
        <v>0</v>
      </c>
      <c r="D25" s="12">
        <f t="shared" si="1"/>
        <v>0</v>
      </c>
      <c r="E25" s="13">
        <f>C25-B25</f>
        <v>-22500</v>
      </c>
      <c r="H25" s="40"/>
    </row>
    <row r="26" spans="1:8" s="38" customFormat="1" ht="19.5" customHeight="1" x14ac:dyDescent="0.2">
      <c r="A26" s="9" t="s">
        <v>27</v>
      </c>
      <c r="B26" s="20"/>
      <c r="C26" s="20">
        <v>121061.22</v>
      </c>
      <c r="D26" s="12"/>
      <c r="E26" s="16"/>
    </row>
    <row r="27" spans="1:8" s="38" customFormat="1" ht="19.5" hidden="1" customHeight="1" x14ac:dyDescent="0.2">
      <c r="A27" s="9" t="s">
        <v>27</v>
      </c>
      <c r="B27" s="20"/>
      <c r="C27" s="20"/>
      <c r="D27" s="12" t="e">
        <f t="shared" si="1"/>
        <v>#DIV/0!</v>
      </c>
      <c r="E27" s="41"/>
    </row>
    <row r="28" spans="1:8" s="38" customFormat="1" ht="24.75" customHeight="1" x14ac:dyDescent="0.25">
      <c r="A28" s="27" t="s">
        <v>28</v>
      </c>
      <c r="B28" s="28">
        <f>B21+B22+B25</f>
        <v>17752230.040000003</v>
      </c>
      <c r="C28" s="28">
        <f>C21+C22+C25</f>
        <v>8201502.4699999997</v>
      </c>
      <c r="D28" s="12">
        <f t="shared" si="1"/>
        <v>46.199843352187649</v>
      </c>
      <c r="E28" s="28">
        <f>SUM(E21:E26)</f>
        <v>-9550727.5700000022</v>
      </c>
      <c r="H28" s="40"/>
    </row>
    <row r="29" spans="1:8" s="38" customFormat="1" ht="19.5" customHeight="1" thickBot="1" x14ac:dyDescent="0.25">
      <c r="A29" s="42" t="s">
        <v>29</v>
      </c>
      <c r="B29" s="43" t="s">
        <v>20</v>
      </c>
      <c r="C29" s="43">
        <f>C18-C28</f>
        <v>186851.22999999952</v>
      </c>
      <c r="D29" s="44" t="s">
        <v>20</v>
      </c>
      <c r="E29" s="45"/>
      <c r="H29" s="40"/>
    </row>
    <row r="30" spans="1:8" x14ac:dyDescent="0.2">
      <c r="B30" s="46"/>
      <c r="D30" s="47"/>
      <c r="E30" s="48"/>
      <c r="H30" s="49"/>
    </row>
    <row r="31" spans="1:8" x14ac:dyDescent="0.2">
      <c r="D31" s="48"/>
      <c r="E31" s="48"/>
    </row>
    <row r="32" spans="1:8" ht="28.5" customHeight="1" x14ac:dyDescent="0.2">
      <c r="A32" s="56"/>
      <c r="B32" s="56"/>
      <c r="C32" s="56"/>
      <c r="D32" s="56"/>
      <c r="E32" s="56"/>
      <c r="G32" s="50"/>
    </row>
    <row r="33" spans="1:8" x14ac:dyDescent="0.2">
      <c r="D33" s="48"/>
      <c r="E33" s="48"/>
    </row>
    <row r="34" spans="1:8" x14ac:dyDescent="0.2">
      <c r="G34" s="51"/>
      <c r="H34" s="51"/>
    </row>
    <row r="35" spans="1:8" x14ac:dyDescent="0.2">
      <c r="G35" s="49"/>
    </row>
    <row r="36" spans="1:8" x14ac:dyDescent="0.2">
      <c r="G36" s="50"/>
    </row>
    <row r="37" spans="1:8" x14ac:dyDescent="0.2">
      <c r="G37" s="52"/>
      <c r="H37" s="52"/>
    </row>
    <row r="38" spans="1:8" ht="15" x14ac:dyDescent="0.2">
      <c r="A38" s="1" t="s">
        <v>30</v>
      </c>
      <c r="B38" s="4"/>
      <c r="D38" s="1" t="s">
        <v>31</v>
      </c>
    </row>
  </sheetData>
  <mergeCells count="8">
    <mergeCell ref="A20:E20"/>
    <mergeCell ref="A32:E32"/>
    <mergeCell ref="D1:E1"/>
    <mergeCell ref="D2:E2"/>
    <mergeCell ref="A3:E3"/>
    <mergeCell ref="A6:E6"/>
    <mergeCell ref="A7:E7"/>
    <mergeCell ref="A19:E19"/>
  </mergeCells>
  <pageMargins left="0.55118110236220474" right="0.15748031496062992" top="0.78740157480314965" bottom="0.39370078740157483" header="0" footer="0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с.ф.</vt:lpstr>
      <vt:lpstr>с.ф.!Область_печати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2020-02-20T06:28:53Z</cp:lastPrinted>
  <dcterms:created xsi:type="dcterms:W3CDTF">2020-02-11T11:27:44Z</dcterms:created>
  <dcterms:modified xsi:type="dcterms:W3CDTF">2020-02-20T06:28:56Z</dcterms:modified>
</cp:coreProperties>
</file>